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7935" firstSheet="2" activeTab="6"/>
  </bookViews>
  <sheets>
    <sheet name="Bilans Energii" sheetId="1" r:id="rId1"/>
    <sheet name="Efekt Cieplarniany" sheetId="2" r:id="rId2"/>
    <sheet name="Pomiar promieniowania słoneczne" sheetId="3" r:id="rId3"/>
    <sheet name="Efekt Aerozolowy" sheetId="4" r:id="rId4"/>
    <sheet name="Wysokość chmury" sheetId="5" r:id="rId5"/>
    <sheet name="Masa optyczna" sheetId="6" r:id="rId6"/>
    <sheet name="Widzialność" sheetId="7" r:id="rId7"/>
  </sheets>
  <definedNames/>
  <calcPr fullCalcOnLoad="1"/>
</workbook>
</file>

<file path=xl/sharedStrings.xml><?xml version="1.0" encoding="utf-8"?>
<sst xmlns="http://schemas.openxmlformats.org/spreadsheetml/2006/main" count="182" uniqueCount="97">
  <si>
    <t>x</t>
  </si>
  <si>
    <t xml:space="preserve">x </t>
  </si>
  <si>
    <r>
      <t>Typ powierzchni ziemi:</t>
    </r>
    <r>
      <rPr>
        <sz val="10"/>
        <rFont val="Arial"/>
        <family val="2"/>
      </rPr>
      <t xml:space="preserve"> </t>
    </r>
  </si>
  <si>
    <r>
      <t>Pomiary</t>
    </r>
    <r>
      <rPr>
        <sz val="10"/>
        <rFont val="Arial"/>
        <family val="2"/>
      </rPr>
      <t xml:space="preserve"> </t>
    </r>
  </si>
  <si>
    <r>
      <t>Średnia energia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  <r>
      <rPr>
        <sz val="10"/>
        <rFont val="Arial"/>
        <family val="2"/>
      </rPr>
      <t xml:space="preserve"> </t>
    </r>
  </si>
  <si>
    <r>
      <t>I</t>
    </r>
    <r>
      <rPr>
        <sz val="10"/>
        <rFont val="Arial"/>
        <family val="2"/>
      </rPr>
      <t xml:space="preserve"> </t>
    </r>
  </si>
  <si>
    <r>
      <t>II</t>
    </r>
    <r>
      <rPr>
        <sz val="10"/>
        <rFont val="Arial"/>
        <family val="2"/>
      </rPr>
      <t xml:space="preserve"> </t>
    </r>
  </si>
  <si>
    <r>
      <t>III</t>
    </r>
    <r>
      <rPr>
        <sz val="10"/>
        <rFont val="Arial"/>
        <family val="2"/>
      </rPr>
      <t xml:space="preserve"> </t>
    </r>
  </si>
  <si>
    <r>
      <t>średnia</t>
    </r>
    <r>
      <rPr>
        <sz val="10"/>
        <rFont val="Arial"/>
        <family val="2"/>
      </rPr>
      <t xml:space="preserve"> </t>
    </r>
  </si>
  <si>
    <r>
      <t>Data i godzina [UTC] pomiaru</t>
    </r>
    <r>
      <rPr>
        <sz val="10"/>
        <rFont val="Arial"/>
        <family val="2"/>
      </rPr>
      <t xml:space="preserve"> </t>
    </r>
  </si>
  <si>
    <r>
      <t>Luksomierz skierowany do góry [klx]</t>
    </r>
    <r>
      <rPr>
        <sz val="10"/>
        <rFont val="Arial"/>
        <family val="2"/>
      </rPr>
      <t xml:space="preserve"> </t>
    </r>
  </si>
  <si>
    <r>
      <t>Luksomierz skierowany na dół [klx]</t>
    </r>
    <r>
      <rPr>
        <sz val="10"/>
        <rFont val="Arial"/>
        <family val="2"/>
      </rPr>
      <t xml:space="preserve"> </t>
    </r>
  </si>
  <si>
    <r>
      <t>Pirometr skierowany do góry [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C]</t>
    </r>
    <r>
      <rPr>
        <sz val="10"/>
        <rFont val="Arial"/>
        <family val="2"/>
      </rPr>
      <t xml:space="preserve"> </t>
    </r>
  </si>
  <si>
    <r>
      <t>Pirometr skierowany na dół [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C]</t>
    </r>
    <r>
      <rPr>
        <sz val="10"/>
        <rFont val="Arial"/>
        <family val="2"/>
      </rPr>
      <t xml:space="preserve"> </t>
    </r>
  </si>
  <si>
    <r>
      <t>Albedo powierzchni ziemi [%]</t>
    </r>
    <r>
      <rPr>
        <sz val="10"/>
        <rFont val="Arial"/>
        <family val="2"/>
      </rPr>
      <t xml:space="preserve"> </t>
    </r>
  </si>
  <si>
    <r>
      <t>Bilans energii w 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</si>
  <si>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 xml:space="preserve">Bilans energii. </t>
  </si>
  <si>
    <t>Efekt cieplarniany</t>
  </si>
  <si>
    <t xml:space="preserve">Typ powierzchni ziemi: </t>
  </si>
  <si>
    <t xml:space="preserve">Pomiary </t>
  </si>
  <si>
    <t xml:space="preserve">Iloraz </t>
  </si>
  <si>
    <t xml:space="preserve">I </t>
  </si>
  <si>
    <t xml:space="preserve">II </t>
  </si>
  <si>
    <t xml:space="preserve">III </t>
  </si>
  <si>
    <t xml:space="preserve">średnia </t>
  </si>
  <si>
    <t xml:space="preserve">Data i godzina [UTC] pomiaru </t>
  </si>
  <si>
    <t xml:space="preserve">Luksomierz skierowany do góry [klx] </t>
  </si>
  <si>
    <t xml:space="preserve">Luksomierz przykryty płytką [klx] </t>
  </si>
  <si>
    <r>
      <t>Pirometr skierowany do góry [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C] </t>
    </r>
  </si>
  <si>
    <r>
      <t>Pirometr skierowany do góry przez płytkę [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C] </t>
    </r>
  </si>
  <si>
    <r>
      <t>Pirometr skierowany w dół [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C] </t>
    </r>
  </si>
  <si>
    <r>
      <t>Pirometr skierowany w dół przez płytkę [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C] </t>
    </r>
  </si>
  <si>
    <r>
      <t>Średnia energia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</t>
    </r>
  </si>
  <si>
    <t>Efekt Aerozolowy</t>
  </si>
  <si>
    <r>
      <t>Pomiary podczas dużego zachmurzenia</t>
    </r>
    <r>
      <rPr>
        <sz val="10"/>
        <rFont val="Times New Roman"/>
        <family val="1"/>
      </rPr>
      <t xml:space="preserve"> </t>
    </r>
  </si>
  <si>
    <r>
      <t>Pomiary podczas operacji słonecznej</t>
    </r>
    <r>
      <rPr>
        <sz val="10"/>
        <rFont val="Times New Roman"/>
        <family val="1"/>
      </rPr>
      <t xml:space="preserve"> </t>
    </r>
  </si>
  <si>
    <r>
      <t>I</t>
    </r>
    <r>
      <rPr>
        <sz val="10"/>
        <rFont val="Times New Roman"/>
        <family val="1"/>
      </rPr>
      <t xml:space="preserve"> </t>
    </r>
  </si>
  <si>
    <r>
      <t>II</t>
    </r>
    <r>
      <rPr>
        <sz val="10"/>
        <rFont val="Times New Roman"/>
        <family val="1"/>
      </rPr>
      <t xml:space="preserve"> </t>
    </r>
  </si>
  <si>
    <r>
      <t>III</t>
    </r>
    <r>
      <rPr>
        <sz val="10"/>
        <rFont val="Times New Roman"/>
        <family val="1"/>
      </rPr>
      <t xml:space="preserve"> </t>
    </r>
  </si>
  <si>
    <r>
      <t>średnia</t>
    </r>
    <r>
      <rPr>
        <sz val="10"/>
        <rFont val="Times New Roman"/>
        <family val="1"/>
      </rPr>
      <t xml:space="preserve"> </t>
    </r>
  </si>
  <si>
    <r>
      <t>Data i godzina [UTC] pomiaru</t>
    </r>
    <r>
      <rPr>
        <sz val="10"/>
        <rFont val="Times New Roman"/>
        <family val="1"/>
      </rPr>
      <t xml:space="preserve"> </t>
    </r>
  </si>
  <si>
    <r>
      <t>Luksomierz z czystą płytką [klx]</t>
    </r>
    <r>
      <rPr>
        <sz val="10"/>
        <rFont val="Times New Roman"/>
        <family val="1"/>
      </rPr>
      <t xml:space="preserve"> </t>
    </r>
  </si>
  <si>
    <r>
      <t>Luksomierz z brudną płytką [klx]</t>
    </r>
    <r>
      <rPr>
        <sz val="10"/>
        <rFont val="Times New Roman"/>
        <family val="1"/>
      </rPr>
      <t xml:space="preserve"> </t>
    </r>
  </si>
  <si>
    <r>
      <t>Iloraz obu pomiarów</t>
    </r>
    <r>
      <rPr>
        <sz val="10"/>
        <rFont val="Times New Roman"/>
        <family val="1"/>
      </rPr>
      <t xml:space="preserve"> </t>
    </r>
  </si>
  <si>
    <r>
      <t>x</t>
    </r>
    <r>
      <rPr>
        <sz val="10"/>
        <rFont val="Times New Roman"/>
        <family val="1"/>
      </rPr>
      <t xml:space="preserve"> </t>
    </r>
  </si>
  <si>
    <t>Wysokość podstawy chmury</t>
  </si>
  <si>
    <r>
      <t>lp.</t>
    </r>
    <r>
      <rPr>
        <sz val="10"/>
        <rFont val="Calibri"/>
        <family val="2"/>
      </rPr>
      <t xml:space="preserve"> </t>
    </r>
  </si>
  <si>
    <r>
      <t>data</t>
    </r>
    <r>
      <rPr>
        <sz val="10"/>
        <rFont val="Calibri"/>
        <family val="2"/>
      </rPr>
      <t xml:space="preserve"> </t>
    </r>
  </si>
  <si>
    <r>
      <t>godzina [UTC]</t>
    </r>
    <r>
      <rPr>
        <sz val="10"/>
        <rFont val="Calibri"/>
        <family val="2"/>
      </rPr>
      <t xml:space="preserve"> </t>
    </r>
  </si>
  <si>
    <r>
      <t>temperatura powietrza t</t>
    </r>
    <r>
      <rPr>
        <b/>
        <vertAlign val="subscript"/>
        <sz val="10"/>
        <rFont val="Verdana"/>
        <family val="2"/>
      </rPr>
      <t>a</t>
    </r>
    <r>
      <rPr>
        <b/>
        <sz val="10"/>
        <rFont val="Verdana"/>
        <family val="2"/>
      </rPr>
      <t xml:space="preserve"> [</t>
    </r>
    <r>
      <rPr>
        <b/>
        <sz val="10"/>
        <rFont val="Times New Roman"/>
        <family val="1"/>
      </rPr>
      <t>°C</t>
    </r>
    <r>
      <rPr>
        <b/>
        <sz val="10"/>
        <rFont val="Verdana"/>
        <family val="2"/>
      </rPr>
      <t>]</t>
    </r>
    <r>
      <rPr>
        <sz val="10"/>
        <rFont val="Calibri"/>
        <family val="2"/>
      </rPr>
      <t xml:space="preserve"> </t>
    </r>
  </si>
  <si>
    <r>
      <t>I</t>
    </r>
    <r>
      <rPr>
        <sz val="10"/>
        <rFont val="Calibri"/>
        <family val="2"/>
      </rPr>
      <t xml:space="preserve"> </t>
    </r>
  </si>
  <si>
    <r>
      <t>II</t>
    </r>
    <r>
      <rPr>
        <sz val="10"/>
        <rFont val="Calibri"/>
        <family val="2"/>
      </rPr>
      <t xml:space="preserve"> </t>
    </r>
  </si>
  <si>
    <r>
      <t>III</t>
    </r>
    <r>
      <rPr>
        <sz val="10"/>
        <rFont val="Calibri"/>
        <family val="2"/>
      </rPr>
      <t xml:space="preserve"> </t>
    </r>
  </si>
  <si>
    <r>
      <t>średnia</t>
    </r>
    <r>
      <rPr>
        <sz val="10"/>
        <rFont val="Calibri"/>
        <family val="2"/>
      </rPr>
      <t xml:space="preserve"> </t>
    </r>
  </si>
  <si>
    <r>
      <t>t</t>
    </r>
    <r>
      <rPr>
        <b/>
        <vertAlign val="subscript"/>
        <sz val="10"/>
        <rFont val="Verdana"/>
        <family val="2"/>
      </rPr>
      <t>a</t>
    </r>
    <r>
      <rPr>
        <b/>
        <sz val="10"/>
        <rFont val="Verdana"/>
        <family val="2"/>
      </rPr>
      <t>-t</t>
    </r>
    <r>
      <rPr>
        <b/>
        <vertAlign val="subscript"/>
        <sz val="10"/>
        <rFont val="Verdana"/>
        <family val="2"/>
      </rPr>
      <t>c</t>
    </r>
    <r>
      <rPr>
        <b/>
        <sz val="10"/>
        <rFont val="Verdana"/>
        <family val="2"/>
      </rPr>
      <t>[</t>
    </r>
    <r>
      <rPr>
        <b/>
        <sz val="10"/>
        <rFont val="Times New Roman"/>
        <family val="1"/>
      </rPr>
      <t>°C</t>
    </r>
    <r>
      <rPr>
        <b/>
        <sz val="10"/>
        <rFont val="Verdana"/>
        <family val="2"/>
      </rPr>
      <t>]</t>
    </r>
    <r>
      <rPr>
        <sz val="10"/>
        <rFont val="Calibri"/>
        <family val="2"/>
      </rPr>
      <t xml:space="preserve"> </t>
    </r>
  </si>
  <si>
    <r>
      <t>wilgotność względna [%]</t>
    </r>
    <r>
      <rPr>
        <sz val="10"/>
        <rFont val="Calibri"/>
        <family val="2"/>
      </rPr>
      <t xml:space="preserve"> </t>
    </r>
  </si>
  <si>
    <r>
      <t>temperatura punktu rosy</t>
    </r>
    <r>
      <rPr>
        <sz val="10"/>
        <rFont val="Calibri"/>
        <family val="2"/>
      </rPr>
      <t xml:space="preserve"> </t>
    </r>
  </si>
  <si>
    <r>
      <t>temperatura chmury  t</t>
    </r>
    <r>
      <rPr>
        <b/>
        <vertAlign val="subscript"/>
        <sz val="10"/>
        <rFont val="Verdana"/>
        <family val="2"/>
      </rPr>
      <t>c</t>
    </r>
    <r>
      <rPr>
        <b/>
        <sz val="10"/>
        <rFont val="Verdana"/>
        <family val="2"/>
      </rPr>
      <t xml:space="preserve"> [</t>
    </r>
    <r>
      <rPr>
        <b/>
        <sz val="10"/>
        <rFont val="Times New Roman"/>
        <family val="1"/>
      </rPr>
      <t>°C</t>
    </r>
    <r>
      <rPr>
        <b/>
        <sz val="10"/>
        <rFont val="Verdana"/>
        <family val="2"/>
      </rPr>
      <t>]</t>
    </r>
    <r>
      <rPr>
        <sz val="10"/>
        <rFont val="Calibri"/>
        <family val="2"/>
      </rPr>
      <t xml:space="preserve"> </t>
    </r>
  </si>
  <si>
    <t>wysokość chmury w [m] metoda I</t>
  </si>
  <si>
    <r>
      <t>wysokość chmury w [m] metoda 2</t>
    </r>
    <r>
      <rPr>
        <sz val="10"/>
        <rFont val="Calibri"/>
        <family val="2"/>
      </rPr>
      <t xml:space="preserve"> </t>
    </r>
  </si>
  <si>
    <t>Pomiar promieniowania słonecznego</t>
  </si>
  <si>
    <r>
      <t>Data oraz godzina UTC pomiaru</t>
    </r>
    <r>
      <rPr>
        <sz val="10"/>
        <rFont val="Calibri"/>
        <family val="2"/>
      </rPr>
      <t xml:space="preserve"> </t>
    </r>
  </si>
  <si>
    <r>
      <t>Pomiary oświetlenia klx</t>
    </r>
    <r>
      <rPr>
        <sz val="10"/>
        <rFont val="Calibri"/>
        <family val="2"/>
      </rPr>
      <t xml:space="preserve"> </t>
    </r>
  </si>
  <si>
    <r>
      <t>natężenie promieniowania [W/m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]</t>
    </r>
    <r>
      <rPr>
        <sz val="10"/>
        <rFont val="Calibri"/>
        <family val="2"/>
      </rPr>
      <t xml:space="preserve"> </t>
    </r>
  </si>
  <si>
    <r>
      <t>x</t>
    </r>
    <r>
      <rPr>
        <sz val="10"/>
        <rFont val="Calibri"/>
        <family val="2"/>
      </rPr>
      <t xml:space="preserve"> </t>
    </r>
  </si>
  <si>
    <r>
      <t>sin (</t>
    </r>
    <r>
      <rPr>
        <b/>
        <sz val="10"/>
        <rFont val="Calibri"/>
        <family val="2"/>
      </rPr>
      <t>α</t>
    </r>
    <r>
      <rPr>
        <b/>
        <sz val="10"/>
        <rFont val="Verdana"/>
        <family val="2"/>
      </rPr>
      <t>)</t>
    </r>
    <r>
      <rPr>
        <sz val="10"/>
        <rFont val="Calibri"/>
        <family val="2"/>
      </rPr>
      <t xml:space="preserve"> </t>
    </r>
  </si>
  <si>
    <r>
      <t>F</t>
    </r>
    <r>
      <rPr>
        <b/>
        <vertAlign val="subscript"/>
        <sz val="10"/>
        <rFont val="Verdana"/>
        <family val="2"/>
      </rPr>
      <t>bpoz</t>
    </r>
    <r>
      <rPr>
        <b/>
        <sz val="10"/>
        <rFont val="Verdana"/>
        <family val="2"/>
      </rPr>
      <t>=F</t>
    </r>
    <r>
      <rPr>
        <b/>
        <vertAlign val="subscript"/>
        <sz val="10"/>
        <rFont val="Verdana"/>
        <family val="2"/>
      </rPr>
      <t>b</t>
    </r>
    <r>
      <rPr>
        <b/>
        <sz val="10"/>
        <rFont val="Verdana"/>
        <family val="2"/>
      </rPr>
      <t>*sin(</t>
    </r>
    <r>
      <rPr>
        <b/>
        <sz val="10"/>
        <rFont val="Calibri"/>
        <family val="2"/>
      </rPr>
      <t>α</t>
    </r>
    <r>
      <rPr>
        <b/>
        <sz val="10"/>
        <rFont val="Verdana"/>
        <family val="2"/>
      </rPr>
      <t>)</t>
    </r>
    <r>
      <rPr>
        <sz val="10"/>
        <rFont val="Calibri"/>
        <family val="2"/>
      </rPr>
      <t xml:space="preserve"> </t>
    </r>
  </si>
  <si>
    <r>
      <t>promieniowanie rozproszone F</t>
    </r>
    <r>
      <rPr>
        <b/>
        <vertAlign val="subscript"/>
        <sz val="10"/>
        <rFont val="Verdana"/>
        <family val="2"/>
      </rPr>
      <t>r</t>
    </r>
    <r>
      <rPr>
        <b/>
        <sz val="10"/>
        <rFont val="Verdana"/>
        <family val="2"/>
      </rPr>
      <t>=F</t>
    </r>
    <r>
      <rPr>
        <b/>
        <vertAlign val="subscript"/>
        <sz val="10"/>
        <rFont val="Verdana"/>
        <family val="2"/>
      </rPr>
      <t>c</t>
    </r>
    <r>
      <rPr>
        <b/>
        <sz val="10"/>
        <rFont val="Verdana"/>
        <family val="2"/>
      </rPr>
      <t>-F</t>
    </r>
    <r>
      <rPr>
        <b/>
        <vertAlign val="subscript"/>
        <sz val="10"/>
        <rFont val="Verdana"/>
        <family val="2"/>
      </rPr>
      <t>bpoz</t>
    </r>
    <r>
      <rPr>
        <sz val="10"/>
        <rFont val="Calibri"/>
        <family val="2"/>
      </rPr>
      <t xml:space="preserve"> </t>
    </r>
  </si>
  <si>
    <r>
      <t>udział promieniowania rozproszonego [%]: F</t>
    </r>
    <r>
      <rPr>
        <b/>
        <vertAlign val="subscript"/>
        <sz val="10"/>
        <rFont val="Verdana"/>
        <family val="2"/>
      </rPr>
      <t>r</t>
    </r>
    <r>
      <rPr>
        <b/>
        <sz val="10"/>
        <rFont val="Verdana"/>
        <family val="2"/>
      </rPr>
      <t>/F</t>
    </r>
    <r>
      <rPr>
        <b/>
        <vertAlign val="subscript"/>
        <sz val="10"/>
        <rFont val="Verdana"/>
        <family val="2"/>
      </rPr>
      <t>c</t>
    </r>
    <r>
      <rPr>
        <b/>
        <sz val="10"/>
        <rFont val="Verdana"/>
        <family val="2"/>
      </rPr>
      <t>*100%</t>
    </r>
    <r>
      <rPr>
        <sz val="10"/>
        <rFont val="Calibri"/>
        <family val="2"/>
      </rPr>
      <t xml:space="preserve"> </t>
    </r>
  </si>
  <si>
    <t>promieniowanie całkowite Fc</t>
  </si>
  <si>
    <t>promieniowanie bezpośrednie Fb</t>
  </si>
  <si>
    <t>kąt elewacyjny słońca α</t>
  </si>
  <si>
    <t>Wypełniamy tylko zielone pola tebeli. Pozostałe wypełniane są automatycznie</t>
  </si>
  <si>
    <t>Wypełniamy tylko zielone pola tebeli. Pozostałe wypełniane są automatycznie.</t>
  </si>
  <si>
    <r>
      <t xml:space="preserve">Pomiary </t>
    </r>
    <r>
      <rPr>
        <sz val="10"/>
        <rFont val="Calibri"/>
        <family val="2"/>
      </rPr>
      <t xml:space="preserve"> </t>
    </r>
  </si>
  <si>
    <r>
      <t>Data i godzina [UTC] pomiaru</t>
    </r>
    <r>
      <rPr>
        <sz val="10"/>
        <rFont val="Calibri"/>
        <family val="2"/>
      </rPr>
      <t xml:space="preserve"> </t>
    </r>
  </si>
  <si>
    <r>
      <t>Wysokość gnomonu  [cm]</t>
    </r>
    <r>
      <rPr>
        <sz val="10"/>
        <rFont val="Calibri"/>
        <family val="2"/>
      </rPr>
      <t xml:space="preserve"> </t>
    </r>
  </si>
  <si>
    <r>
      <t xml:space="preserve">Kąt elewacyjny słońca       </t>
    </r>
    <r>
      <rPr>
        <sz val="10"/>
        <rFont val="Calibri"/>
        <family val="2"/>
      </rPr>
      <t xml:space="preserve"> </t>
    </r>
  </si>
  <si>
    <r>
      <t>Szerokość geograficzna szkoły</t>
    </r>
    <r>
      <rPr>
        <sz val="10"/>
        <rFont val="Calibri"/>
        <family val="2"/>
      </rPr>
      <t xml:space="preserve"> </t>
    </r>
  </si>
  <si>
    <r>
      <t>Długość geograficzna szkoły</t>
    </r>
    <r>
      <rPr>
        <sz val="10"/>
        <rFont val="Calibri"/>
        <family val="2"/>
      </rPr>
      <t xml:space="preserve"> </t>
    </r>
  </si>
  <si>
    <r>
      <t>Długości cienia [cm]</t>
    </r>
    <r>
      <rPr>
        <sz val="10"/>
        <rFont val="Calibri"/>
        <family val="2"/>
      </rPr>
      <t xml:space="preserve"> </t>
    </r>
  </si>
  <si>
    <t>Kąt elewacyjnych słońca z kalkulatora internetowego</t>
  </si>
  <si>
    <t>Masa optyczna atmosfery metoda II</t>
  </si>
  <si>
    <t xml:space="preserve">Wyznaczanie masy optycznej atmosfery </t>
  </si>
  <si>
    <t>Masa optyczna atmosfery metoda I</t>
  </si>
  <si>
    <t>Współczynnik ekstynkcji [1/km]</t>
  </si>
  <si>
    <r>
      <t xml:space="preserve">Odczyt zdjecia  </t>
    </r>
    <r>
      <rPr>
        <sz val="10"/>
        <rFont val="Calibri"/>
        <family val="2"/>
      </rPr>
      <t xml:space="preserve"> </t>
    </r>
  </si>
  <si>
    <t>Odleglość od bliższego obiektu w [m]</t>
  </si>
  <si>
    <t>Odleglość od dalszego obiektu w [m]</t>
  </si>
  <si>
    <t>Kontrast bliższego obiektu</t>
  </si>
  <si>
    <t>Kontrast dalszego obiektu</t>
  </si>
  <si>
    <t>Widzialność pozioma [km]</t>
  </si>
  <si>
    <t>Wartość jasności piksela bliższego obiektu (kolor G)</t>
  </si>
  <si>
    <t>Wartość jasności piksela dalszego obiektu (kolor G)</t>
  </si>
  <si>
    <t>Wartość jasności piksela tła nieboskłony w pobliższu obiektów (kolor G)</t>
  </si>
  <si>
    <t>Wyznaczanie widzialności poziomej na podstawie zdjęcia na którym widoczne są dwa obiekty znajdującej się w różnych odlegościach</t>
  </si>
  <si>
    <t>UWAGA: Wartość koloru G pikseli należy odczytać przy pomocy dowolnego programu graficznego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</si>
</sst>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000"/>
    <numFmt numFmtId="167" formatCode="0.0000000000"/>
    <numFmt numFmtId="168" formatCode="0.00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Czcionka tekstu podstawowego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name val="Calibri"/>
      <family val="2"/>
    </font>
    <font>
      <b/>
      <vertAlign val="subscript"/>
      <sz val="10"/>
      <name val="Verdana"/>
      <family val="2"/>
    </font>
    <font>
      <b/>
      <sz val="10"/>
      <name val="Times New Roman"/>
      <family val="1"/>
    </font>
    <font>
      <b/>
      <vertAlign val="superscript"/>
      <sz val="10"/>
      <name val="Verdana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 readingOrder="1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top" wrapText="1" readingOrder="1"/>
    </xf>
    <xf numFmtId="164" fontId="3" fillId="0" borderId="10" xfId="0" applyNumberFormat="1" applyFont="1" applyBorder="1" applyAlignment="1">
      <alignment horizontal="center" vertical="top" wrapText="1" readingOrder="1"/>
    </xf>
    <xf numFmtId="164" fontId="2" fillId="0" borderId="10" xfId="0" applyNumberFormat="1" applyFont="1" applyBorder="1" applyAlignment="1">
      <alignment horizontal="center" vertical="top" wrapText="1" readingOrder="1"/>
    </xf>
    <xf numFmtId="164" fontId="2" fillId="33" borderId="10" xfId="0" applyNumberFormat="1" applyFont="1" applyFill="1" applyBorder="1" applyAlignment="1">
      <alignment horizontal="center" vertical="top" wrapText="1" readingOrder="1"/>
    </xf>
    <xf numFmtId="0" fontId="41" fillId="0" borderId="0" xfId="0" applyFont="1" applyAlignment="1">
      <alignment/>
    </xf>
    <xf numFmtId="0" fontId="7" fillId="0" borderId="10" xfId="0" applyFont="1" applyBorder="1" applyAlignment="1">
      <alignment horizontal="center" vertical="top" wrapText="1" readingOrder="1"/>
    </xf>
    <xf numFmtId="2" fontId="7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 readingOrder="1"/>
    </xf>
    <xf numFmtId="0" fontId="8" fillId="35" borderId="10" xfId="0" applyFont="1" applyFill="1" applyBorder="1" applyAlignment="1">
      <alignment horizontal="center" vertical="top" wrapText="1" readingOrder="1"/>
    </xf>
    <xf numFmtId="0" fontId="3" fillId="35" borderId="10" xfId="0" applyFont="1" applyFill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165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164" fontId="7" fillId="36" borderId="10" xfId="0" applyNumberFormat="1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left" vertical="top" wrapText="1" readingOrder="1"/>
    </xf>
    <xf numFmtId="0" fontId="3" fillId="36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2" fillId="0" borderId="15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 wrapText="1" readingOrder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 readingOrder="1"/>
    </xf>
    <xf numFmtId="2" fontId="2" fillId="33" borderId="12" xfId="0" applyNumberFormat="1" applyFont="1" applyFill="1" applyBorder="1" applyAlignment="1">
      <alignment horizontal="center" vertical="top" wrapText="1" readingOrder="1"/>
    </xf>
    <xf numFmtId="0" fontId="9" fillId="36" borderId="13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4" xfId="0" applyFont="1" applyBorder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8" fillId="36" borderId="10" xfId="0" applyFont="1" applyFill="1" applyBorder="1" applyAlignment="1">
      <alignment horizontal="center" vertical="top" wrapText="1" readingOrder="1"/>
    </xf>
    <xf numFmtId="0" fontId="8" fillId="37" borderId="10" xfId="0" applyFont="1" applyFill="1" applyBorder="1" applyAlignment="1">
      <alignment horizontal="center" vertical="top" wrapText="1"/>
    </xf>
    <xf numFmtId="173" fontId="7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2" sqref="A22"/>
    </sheetView>
  </sheetViews>
  <sheetFormatPr defaultColWidth="8.796875" defaultRowHeight="14.25"/>
  <cols>
    <col min="1" max="1" width="32.19921875" style="0" customWidth="1"/>
    <col min="6" max="6" width="19.69921875" style="0" customWidth="1"/>
  </cols>
  <sheetData>
    <row r="1" ht="15">
      <c r="A1" s="7" t="s">
        <v>16</v>
      </c>
    </row>
    <row r="2" ht="14.25">
      <c r="A2" t="s">
        <v>73</v>
      </c>
    </row>
    <row r="3" ht="15" thickBot="1"/>
    <row r="4" spans="1:6" ht="15" thickBot="1">
      <c r="A4" s="16" t="s">
        <v>2</v>
      </c>
      <c r="B4" s="35" t="s">
        <v>3</v>
      </c>
      <c r="C4" s="36"/>
      <c r="D4" s="36"/>
      <c r="E4" s="37"/>
      <c r="F4" s="38" t="s">
        <v>4</v>
      </c>
    </row>
    <row r="5" spans="1:6" ht="15" thickBot="1">
      <c r="A5" s="17"/>
      <c r="B5" s="1" t="s">
        <v>5</v>
      </c>
      <c r="C5" s="1" t="s">
        <v>6</v>
      </c>
      <c r="D5" s="1" t="s">
        <v>7</v>
      </c>
      <c r="E5" s="1" t="s">
        <v>8</v>
      </c>
      <c r="F5" s="39"/>
    </row>
    <row r="6" spans="1:6" ht="16.5" customHeight="1" thickBot="1">
      <c r="A6" s="18" t="s">
        <v>9</v>
      </c>
      <c r="B6" s="40"/>
      <c r="C6" s="41"/>
      <c r="D6" s="41"/>
      <c r="E6" s="41"/>
      <c r="F6" s="42"/>
    </row>
    <row r="7" spans="1:6" ht="15" customHeight="1" thickBot="1">
      <c r="A7" s="18" t="s">
        <v>10</v>
      </c>
      <c r="B7" s="34"/>
      <c r="C7" s="34"/>
      <c r="D7" s="34"/>
      <c r="E7" s="3">
        <f>SUM(B7:D7)/3</f>
        <v>0</v>
      </c>
      <c r="F7" s="5">
        <f>9.15*E7</f>
        <v>0</v>
      </c>
    </row>
    <row r="8" spans="1:6" ht="16.5" customHeight="1" thickBot="1">
      <c r="A8" s="18" t="s">
        <v>11</v>
      </c>
      <c r="B8" s="34"/>
      <c r="C8" s="34"/>
      <c r="D8" s="34"/>
      <c r="E8" s="3">
        <f>SUM(B8:D8)/3</f>
        <v>0</v>
      </c>
      <c r="F8" s="5">
        <f>E8*9.15</f>
        <v>0</v>
      </c>
    </row>
    <row r="9" spans="1:6" ht="15" customHeight="1" thickBot="1">
      <c r="A9" s="18" t="s">
        <v>12</v>
      </c>
      <c r="B9" s="34"/>
      <c r="C9" s="34"/>
      <c r="D9" s="34"/>
      <c r="E9" s="4">
        <f>SUM(B9:D9)/3</f>
        <v>0</v>
      </c>
      <c r="F9" s="5">
        <f>5.67*POWER(10,-8)*POWER(E9+273.16,4)</f>
        <v>315.6832035004473</v>
      </c>
    </row>
    <row r="10" spans="1:6" ht="17.25" customHeight="1" thickBot="1">
      <c r="A10" s="18" t="s">
        <v>13</v>
      </c>
      <c r="B10" s="34"/>
      <c r="C10" s="34"/>
      <c r="D10" s="34"/>
      <c r="E10" s="4">
        <f>SUM(B10:D10)/3</f>
        <v>0</v>
      </c>
      <c r="F10" s="5">
        <f>5.67*POWER(10,-8)*POWER(E10+273.16,4)</f>
        <v>315.6832035004473</v>
      </c>
    </row>
    <row r="11" spans="1:6" ht="15" thickBot="1">
      <c r="A11" s="18" t="s">
        <v>14</v>
      </c>
      <c r="B11" s="14" t="s">
        <v>0</v>
      </c>
      <c r="C11" s="14" t="s">
        <v>0</v>
      </c>
      <c r="D11" s="14" t="s">
        <v>0</v>
      </c>
      <c r="E11" s="14" t="s">
        <v>1</v>
      </c>
      <c r="F11" s="6">
        <f>E8/(E7+0.00000001)*100</f>
        <v>0</v>
      </c>
    </row>
    <row r="12" spans="1:6" ht="15" thickBot="1">
      <c r="A12" s="18" t="s">
        <v>15</v>
      </c>
      <c r="B12" s="14" t="s">
        <v>0</v>
      </c>
      <c r="C12" s="14" t="s">
        <v>0</v>
      </c>
      <c r="D12" s="14" t="s">
        <v>0</v>
      </c>
      <c r="E12" s="14" t="s">
        <v>1</v>
      </c>
      <c r="F12" s="6">
        <f>F7+F9-F8-F10</f>
        <v>0</v>
      </c>
    </row>
    <row r="13" spans="1:6" ht="14.25">
      <c r="A13" s="2"/>
      <c r="B13" s="2"/>
      <c r="C13" s="2"/>
      <c r="D13" s="2"/>
      <c r="E13" s="2"/>
      <c r="F13" s="2"/>
    </row>
    <row r="14" spans="1:6" ht="14.25">
      <c r="A14" s="2"/>
      <c r="B14" s="2"/>
      <c r="C14" s="2"/>
      <c r="D14" s="2"/>
      <c r="E14" s="2"/>
      <c r="F14" s="2"/>
    </row>
  </sheetData>
  <sheetProtection/>
  <mergeCells count="3">
    <mergeCell ref="B4:E4"/>
    <mergeCell ref="F4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37.5" style="0" customWidth="1"/>
    <col min="6" max="6" width="13.19921875" style="0" customWidth="1"/>
    <col min="7" max="7" width="12.09765625" style="0" customWidth="1"/>
  </cols>
  <sheetData>
    <row r="1" ht="15">
      <c r="A1" s="7" t="s">
        <v>17</v>
      </c>
    </row>
    <row r="2" ht="14.25">
      <c r="A2" t="s">
        <v>73</v>
      </c>
    </row>
    <row r="3" ht="15" thickBot="1"/>
    <row r="4" spans="1:7" ht="15" thickBot="1">
      <c r="A4" s="16" t="s">
        <v>18</v>
      </c>
      <c r="B4" s="35" t="s">
        <v>19</v>
      </c>
      <c r="C4" s="36"/>
      <c r="D4" s="36"/>
      <c r="E4" s="37"/>
      <c r="F4" s="38" t="s">
        <v>32</v>
      </c>
      <c r="G4" s="38" t="s">
        <v>20</v>
      </c>
    </row>
    <row r="5" spans="1:7" ht="15" thickBot="1">
      <c r="A5" s="17"/>
      <c r="B5" s="1" t="s">
        <v>21</v>
      </c>
      <c r="C5" s="1" t="s">
        <v>22</v>
      </c>
      <c r="D5" s="1" t="s">
        <v>23</v>
      </c>
      <c r="E5" s="1" t="s">
        <v>24</v>
      </c>
      <c r="F5" s="39"/>
      <c r="G5" s="39"/>
    </row>
    <row r="6" spans="1:6" ht="18" customHeight="1" thickBot="1">
      <c r="A6" s="18" t="s">
        <v>25</v>
      </c>
      <c r="B6" s="40"/>
      <c r="C6" s="41"/>
      <c r="D6" s="41"/>
      <c r="E6" s="41"/>
      <c r="F6" s="42"/>
    </row>
    <row r="7" spans="1:7" ht="15" thickBot="1">
      <c r="A7" s="18" t="s">
        <v>26</v>
      </c>
      <c r="B7" s="34"/>
      <c r="C7" s="34"/>
      <c r="D7" s="34"/>
      <c r="E7" s="3">
        <f aca="true" t="shared" si="0" ref="E7:E12">SUM(B7:D7)/3</f>
        <v>0</v>
      </c>
      <c r="F7" s="5">
        <f>9.15*E7</f>
        <v>0</v>
      </c>
      <c r="G7" s="43">
        <f>F8/(F7+0.0000000001)</f>
        <v>0</v>
      </c>
    </row>
    <row r="8" spans="1:7" ht="15" thickBot="1">
      <c r="A8" s="18" t="s">
        <v>27</v>
      </c>
      <c r="B8" s="34"/>
      <c r="C8" s="34"/>
      <c r="D8" s="34"/>
      <c r="E8" s="3">
        <f t="shared" si="0"/>
        <v>0</v>
      </c>
      <c r="F8" s="5">
        <f>9.15*E8</f>
        <v>0</v>
      </c>
      <c r="G8" s="44"/>
    </row>
    <row r="9" spans="1:7" ht="15" thickBot="1">
      <c r="A9" s="18" t="s">
        <v>28</v>
      </c>
      <c r="B9" s="34"/>
      <c r="C9" s="34"/>
      <c r="D9" s="34"/>
      <c r="E9" s="3">
        <f t="shared" si="0"/>
        <v>0</v>
      </c>
      <c r="F9" s="5">
        <f>5.67*POWER(10,-8)*POWER(E9+273.16,4)</f>
        <v>315.6832035004473</v>
      </c>
      <c r="G9" s="43">
        <f>F10/F9</f>
        <v>1</v>
      </c>
    </row>
    <row r="10" spans="1:7" ht="18" customHeight="1" thickBot="1">
      <c r="A10" s="18" t="s">
        <v>29</v>
      </c>
      <c r="B10" s="34"/>
      <c r="C10" s="34"/>
      <c r="D10" s="34"/>
      <c r="E10" s="3">
        <f t="shared" si="0"/>
        <v>0</v>
      </c>
      <c r="F10" s="5">
        <f>5.67*POWER(10,-8)*POWER(E10+273.16,4)</f>
        <v>315.6832035004473</v>
      </c>
      <c r="G10" s="44"/>
    </row>
    <row r="11" spans="1:7" ht="15" thickBot="1">
      <c r="A11" s="18" t="s">
        <v>30</v>
      </c>
      <c r="B11" s="34"/>
      <c r="C11" s="34"/>
      <c r="D11" s="34"/>
      <c r="E11" s="3">
        <f t="shared" si="0"/>
        <v>0</v>
      </c>
      <c r="F11" s="5">
        <f>5.67*POWER(10,-8)*POWER(E11+273.16,4)</f>
        <v>315.6832035004473</v>
      </c>
      <c r="G11" s="43">
        <f>F11/F12</f>
        <v>1</v>
      </c>
    </row>
    <row r="12" spans="1:7" ht="15" thickBot="1">
      <c r="A12" s="18" t="s">
        <v>31</v>
      </c>
      <c r="B12" s="34"/>
      <c r="C12" s="34"/>
      <c r="D12" s="34"/>
      <c r="E12" s="3">
        <f t="shared" si="0"/>
        <v>0</v>
      </c>
      <c r="F12" s="5">
        <f>5.67*POWER(10,-8)*POWER(E12+273.16,4)</f>
        <v>315.6832035004473</v>
      </c>
      <c r="G12" s="44"/>
    </row>
  </sheetData>
  <sheetProtection/>
  <mergeCells count="7">
    <mergeCell ref="G11:G12"/>
    <mergeCell ref="B6:F6"/>
    <mergeCell ref="B4:E4"/>
    <mergeCell ref="F4:F5"/>
    <mergeCell ref="G4:G5"/>
    <mergeCell ref="G7:G8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2" sqref="F22"/>
    </sheetView>
  </sheetViews>
  <sheetFormatPr defaultColWidth="8.796875" defaultRowHeight="14.25"/>
  <cols>
    <col min="1" max="1" width="31.59765625" style="0" customWidth="1"/>
    <col min="2" max="2" width="7.8984375" style="0" customWidth="1"/>
    <col min="3" max="3" width="7.5" style="0" customWidth="1"/>
    <col min="4" max="4" width="7.59765625" style="0" customWidth="1"/>
    <col min="5" max="5" width="8" style="0" customWidth="1"/>
    <col min="6" max="6" width="16.19921875" style="0" customWidth="1"/>
  </cols>
  <sheetData>
    <row r="1" ht="15">
      <c r="A1" s="7" t="s">
        <v>60</v>
      </c>
    </row>
    <row r="2" ht="14.25">
      <c r="A2" t="s">
        <v>73</v>
      </c>
    </row>
    <row r="3" ht="15" thickBot="1"/>
    <row r="4" spans="1:6" ht="21" customHeight="1" thickBot="1">
      <c r="A4" s="8" t="s">
        <v>61</v>
      </c>
      <c r="B4" s="45"/>
      <c r="C4" s="46"/>
      <c r="D4" s="46"/>
      <c r="E4" s="46"/>
      <c r="F4" s="47"/>
    </row>
    <row r="5" spans="1:6" ht="22.5" customHeight="1" thickBot="1">
      <c r="A5" s="48"/>
      <c r="B5" s="50" t="s">
        <v>62</v>
      </c>
      <c r="C5" s="51"/>
      <c r="D5" s="51"/>
      <c r="E5" s="52"/>
      <c r="F5" s="53" t="s">
        <v>63</v>
      </c>
    </row>
    <row r="6" spans="1:6" ht="22.5" customHeight="1" thickBot="1">
      <c r="A6" s="49"/>
      <c r="B6" s="8" t="s">
        <v>50</v>
      </c>
      <c r="C6" s="8" t="s">
        <v>51</v>
      </c>
      <c r="D6" s="8" t="s">
        <v>52</v>
      </c>
      <c r="E6" s="8" t="s">
        <v>53</v>
      </c>
      <c r="F6" s="54"/>
    </row>
    <row r="7" spans="1:6" ht="18.75" customHeight="1" thickBot="1">
      <c r="A7" s="15" t="s">
        <v>69</v>
      </c>
      <c r="B7" s="28"/>
      <c r="C7" s="28"/>
      <c r="D7" s="28"/>
      <c r="E7" s="20">
        <f>SUM(B7:D7)/3</f>
        <v>0</v>
      </c>
      <c r="F7" s="11">
        <f>9.15*E7</f>
        <v>0</v>
      </c>
    </row>
    <row r="8" spans="1:6" ht="17.25" customHeight="1" thickBot="1">
      <c r="A8" s="15" t="s">
        <v>70</v>
      </c>
      <c r="B8" s="28"/>
      <c r="C8" s="28"/>
      <c r="D8" s="28"/>
      <c r="E8" s="20">
        <f>SUM(B8:D8)/3</f>
        <v>0</v>
      </c>
      <c r="F8" s="11">
        <f>9.15*E8</f>
        <v>0</v>
      </c>
    </row>
    <row r="9" spans="1:6" ht="16.5" customHeight="1" thickBot="1">
      <c r="A9" s="15" t="s">
        <v>71</v>
      </c>
      <c r="B9" s="29" t="s">
        <v>1</v>
      </c>
      <c r="C9" s="29" t="s">
        <v>1</v>
      </c>
      <c r="D9" s="29" t="s">
        <v>1</v>
      </c>
      <c r="E9" s="31"/>
      <c r="F9" s="13" t="s">
        <v>64</v>
      </c>
    </row>
    <row r="10" spans="1:6" ht="17.25" customHeight="1" thickBot="1">
      <c r="A10" s="15" t="s">
        <v>65</v>
      </c>
      <c r="B10" s="29" t="s">
        <v>1</v>
      </c>
      <c r="C10" s="29" t="s">
        <v>1</v>
      </c>
      <c r="D10" s="29" t="s">
        <v>1</v>
      </c>
      <c r="E10" s="19">
        <f>SIN(E9*3.14159/180)</f>
        <v>0</v>
      </c>
      <c r="F10" s="13" t="s">
        <v>64</v>
      </c>
    </row>
    <row r="11" spans="1:6" ht="18" customHeight="1" thickBot="1">
      <c r="A11" s="15" t="s">
        <v>66</v>
      </c>
      <c r="B11" s="13" t="s">
        <v>64</v>
      </c>
      <c r="C11" s="13" t="s">
        <v>64</v>
      </c>
      <c r="D11" s="13" t="s">
        <v>64</v>
      </c>
      <c r="E11" s="20">
        <f>E8*E10</f>
        <v>0</v>
      </c>
      <c r="F11" s="21">
        <f>9.15*E11</f>
        <v>0</v>
      </c>
    </row>
    <row r="12" spans="1:6" ht="30.75" customHeight="1" thickBot="1">
      <c r="A12" s="15" t="s">
        <v>67</v>
      </c>
      <c r="B12" s="13" t="s">
        <v>64</v>
      </c>
      <c r="C12" s="13" t="s">
        <v>64</v>
      </c>
      <c r="D12" s="13" t="s">
        <v>64</v>
      </c>
      <c r="E12" s="20">
        <f>E7-E11</f>
        <v>0</v>
      </c>
      <c r="F12" s="21">
        <f>9.15*E12</f>
        <v>0</v>
      </c>
    </row>
    <row r="13" spans="1:6" ht="30.75" customHeight="1" thickBot="1">
      <c r="A13" s="15" t="s">
        <v>68</v>
      </c>
      <c r="B13" s="13" t="s">
        <v>64</v>
      </c>
      <c r="C13" s="13" t="s">
        <v>64</v>
      </c>
      <c r="D13" s="13" t="s">
        <v>64</v>
      </c>
      <c r="E13" s="20" t="e">
        <f>E12/E7*100</f>
        <v>#DIV/0!</v>
      </c>
      <c r="F13" s="21" t="e">
        <f>F12/F7*100</f>
        <v>#DIV/0!</v>
      </c>
    </row>
  </sheetData>
  <sheetProtection/>
  <mergeCells count="4">
    <mergeCell ref="B4:F4"/>
    <mergeCell ref="A5:A6"/>
    <mergeCell ref="B5:E5"/>
    <mergeCell ref="F5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2" sqref="A2:IV2"/>
    </sheetView>
  </sheetViews>
  <sheetFormatPr defaultColWidth="8.796875" defaultRowHeight="14.25"/>
  <cols>
    <col min="1" max="1" width="31.09765625" style="0" customWidth="1"/>
    <col min="2" max="2" width="7.19921875" style="0" customWidth="1"/>
    <col min="3" max="3" width="6.69921875" style="0" customWidth="1"/>
    <col min="4" max="4" width="6.8984375" style="0" customWidth="1"/>
    <col min="5" max="5" width="8.8984375" style="0" customWidth="1"/>
    <col min="6" max="6" width="7.19921875" style="0" customWidth="1"/>
    <col min="7" max="7" width="6.69921875" style="0" customWidth="1"/>
    <col min="8" max="8" width="7.19921875" style="0" customWidth="1"/>
    <col min="9" max="9" width="8" style="0" customWidth="1"/>
  </cols>
  <sheetData>
    <row r="1" ht="15">
      <c r="A1" s="7" t="s">
        <v>33</v>
      </c>
    </row>
    <row r="2" ht="14.25">
      <c r="A2" t="s">
        <v>73</v>
      </c>
    </row>
    <row r="3" ht="15" thickBot="1"/>
    <row r="4" spans="1:9" ht="40.5" customHeight="1" thickBot="1">
      <c r="A4" s="55"/>
      <c r="B4" s="50" t="s">
        <v>34</v>
      </c>
      <c r="C4" s="51"/>
      <c r="D4" s="51"/>
      <c r="E4" s="52"/>
      <c r="F4" s="50" t="s">
        <v>35</v>
      </c>
      <c r="G4" s="51"/>
      <c r="H4" s="51"/>
      <c r="I4" s="52"/>
    </row>
    <row r="5" spans="1:9" ht="15" thickBot="1">
      <c r="A5" s="56"/>
      <c r="B5" s="8" t="s">
        <v>36</v>
      </c>
      <c r="C5" s="8" t="s">
        <v>37</v>
      </c>
      <c r="D5" s="8" t="s">
        <v>38</v>
      </c>
      <c r="E5" s="8" t="s">
        <v>39</v>
      </c>
      <c r="F5" s="8" t="s">
        <v>36</v>
      </c>
      <c r="G5" s="8" t="s">
        <v>37</v>
      </c>
      <c r="H5" s="8" t="s">
        <v>38</v>
      </c>
      <c r="I5" s="8" t="s">
        <v>39</v>
      </c>
    </row>
    <row r="6" spans="1:9" ht="16.5" customHeight="1" thickBot="1">
      <c r="A6" s="15" t="s">
        <v>40</v>
      </c>
      <c r="B6" s="57"/>
      <c r="C6" s="58"/>
      <c r="D6" s="58"/>
      <c r="E6" s="59"/>
      <c r="F6" s="57"/>
      <c r="G6" s="58"/>
      <c r="H6" s="58"/>
      <c r="I6" s="59"/>
    </row>
    <row r="7" spans="1:9" ht="16.5" customHeight="1" thickBot="1">
      <c r="A7" s="15" t="s">
        <v>41</v>
      </c>
      <c r="B7" s="28"/>
      <c r="C7" s="28"/>
      <c r="D7" s="28"/>
      <c r="E7" s="9">
        <f>SUM(B7:D7)/3</f>
        <v>0</v>
      </c>
      <c r="F7" s="28"/>
      <c r="G7" s="28"/>
      <c r="H7" s="28"/>
      <c r="I7" s="9">
        <f>SUM(F7:H7)/3</f>
        <v>0</v>
      </c>
    </row>
    <row r="8" spans="1:9" ht="17.25" customHeight="1" thickBot="1">
      <c r="A8" s="15" t="s">
        <v>42</v>
      </c>
      <c r="B8" s="28"/>
      <c r="C8" s="28"/>
      <c r="D8" s="28"/>
      <c r="E8" s="9">
        <f>SUM(B8:D8)/3</f>
        <v>0</v>
      </c>
      <c r="F8" s="28"/>
      <c r="G8" s="28"/>
      <c r="H8" s="28"/>
      <c r="I8" s="9">
        <f>SUM(F8:H8)/3</f>
        <v>0</v>
      </c>
    </row>
    <row r="9" spans="1:9" ht="16.5" customHeight="1" thickBot="1">
      <c r="A9" s="15" t="s">
        <v>43</v>
      </c>
      <c r="B9" s="13" t="s">
        <v>44</v>
      </c>
      <c r="C9" s="13" t="s">
        <v>44</v>
      </c>
      <c r="D9" s="13" t="s">
        <v>44</v>
      </c>
      <c r="E9" s="10">
        <f>E8/(E7+0.000000001)</f>
        <v>0</v>
      </c>
      <c r="F9" s="13" t="s">
        <v>44</v>
      </c>
      <c r="G9" s="13" t="s">
        <v>44</v>
      </c>
      <c r="H9" s="13" t="s">
        <v>44</v>
      </c>
      <c r="I9" s="10">
        <f>I8/(I7+0.0000000001)</f>
        <v>0</v>
      </c>
    </row>
  </sheetData>
  <sheetProtection/>
  <mergeCells count="5">
    <mergeCell ref="A4:A5"/>
    <mergeCell ref="B4:E4"/>
    <mergeCell ref="B6:E6"/>
    <mergeCell ref="F4:I4"/>
    <mergeCell ref="F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3.59765625" style="0" customWidth="1"/>
    <col min="2" max="2" width="7.69921875" style="0" customWidth="1"/>
    <col min="3" max="3" width="7.59765625" style="0" customWidth="1"/>
    <col min="4" max="4" width="7.19921875" style="0" customWidth="1"/>
    <col min="5" max="7" width="7.3984375" style="0" customWidth="1"/>
  </cols>
  <sheetData>
    <row r="1" ht="15">
      <c r="A1" s="7" t="s">
        <v>45</v>
      </c>
    </row>
    <row r="2" ht="14.25">
      <c r="A2" t="s">
        <v>72</v>
      </c>
    </row>
    <row r="3" ht="15" thickBot="1"/>
    <row r="4" spans="1:7" ht="15" thickBot="1">
      <c r="A4" s="15" t="s">
        <v>46</v>
      </c>
      <c r="B4" s="22"/>
      <c r="C4" s="8">
        <v>1</v>
      </c>
      <c r="D4" s="8">
        <v>2</v>
      </c>
      <c r="E4" s="8">
        <v>3</v>
      </c>
      <c r="F4" s="8">
        <v>4</v>
      </c>
      <c r="G4" s="8">
        <v>5</v>
      </c>
    </row>
    <row r="5" spans="1:7" ht="15" thickBot="1">
      <c r="A5" s="15" t="s">
        <v>47</v>
      </c>
      <c r="B5" s="23"/>
      <c r="C5" s="32"/>
      <c r="D5" s="32"/>
      <c r="E5" s="32"/>
      <c r="F5" s="32"/>
      <c r="G5" s="32"/>
    </row>
    <row r="6" spans="1:7" ht="15" thickBot="1">
      <c r="A6" s="15" t="s">
        <v>48</v>
      </c>
      <c r="B6" s="23"/>
      <c r="C6" s="32"/>
      <c r="D6" s="32"/>
      <c r="E6" s="32"/>
      <c r="F6" s="32"/>
      <c r="G6" s="32"/>
    </row>
    <row r="7" spans="1:7" ht="15" thickBot="1">
      <c r="A7" s="15" t="s">
        <v>49</v>
      </c>
      <c r="B7" s="23"/>
      <c r="C7" s="32"/>
      <c r="D7" s="32"/>
      <c r="E7" s="32"/>
      <c r="F7" s="32"/>
      <c r="G7" s="33"/>
    </row>
    <row r="8" spans="1:7" ht="14.25" customHeight="1" thickBot="1">
      <c r="A8" s="60" t="s">
        <v>57</v>
      </c>
      <c r="B8" s="15" t="s">
        <v>50</v>
      </c>
      <c r="C8" s="32"/>
      <c r="D8" s="32"/>
      <c r="E8" s="32"/>
      <c r="F8" s="32"/>
      <c r="G8" s="33"/>
    </row>
    <row r="9" spans="1:7" ht="15" thickBot="1">
      <c r="A9" s="61"/>
      <c r="B9" s="15" t="s">
        <v>51</v>
      </c>
      <c r="C9" s="32"/>
      <c r="D9" s="32"/>
      <c r="E9" s="32"/>
      <c r="F9" s="32"/>
      <c r="G9" s="32"/>
    </row>
    <row r="10" spans="1:7" ht="15" thickBot="1">
      <c r="A10" s="61"/>
      <c r="B10" s="15" t="s">
        <v>52</v>
      </c>
      <c r="C10" s="32"/>
      <c r="D10" s="32"/>
      <c r="E10" s="32"/>
      <c r="F10" s="32"/>
      <c r="G10" s="32"/>
    </row>
    <row r="11" spans="1:7" ht="26.25" thickBot="1">
      <c r="A11" s="62"/>
      <c r="B11" s="15" t="s">
        <v>53</v>
      </c>
      <c r="C11" s="24">
        <f>SUM(C8:C10)/3</f>
        <v>0</v>
      </c>
      <c r="D11" s="24">
        <f>SUM(D8:D10)/3</f>
        <v>0</v>
      </c>
      <c r="E11" s="24">
        <f>SUM(E8:E10)/3</f>
        <v>0</v>
      </c>
      <c r="F11" s="24">
        <f>SUM(F8:F10)/3</f>
        <v>0</v>
      </c>
      <c r="G11" s="24">
        <f>SUM(G8:G10)/3</f>
        <v>0</v>
      </c>
    </row>
    <row r="12" spans="1:7" ht="15" thickBot="1">
      <c r="A12" s="15" t="s">
        <v>54</v>
      </c>
      <c r="B12" s="23"/>
      <c r="C12" s="24">
        <f>C7-C11</f>
        <v>0</v>
      </c>
      <c r="D12" s="24">
        <f>D7-D11</f>
        <v>0</v>
      </c>
      <c r="E12" s="24">
        <f>E7-E11</f>
        <v>0</v>
      </c>
      <c r="F12" s="24">
        <f>F7-F11</f>
        <v>0</v>
      </c>
      <c r="G12" s="24">
        <f>G7-G11</f>
        <v>0</v>
      </c>
    </row>
    <row r="13" spans="1:7" ht="15" thickBot="1">
      <c r="A13" s="15" t="s">
        <v>58</v>
      </c>
      <c r="B13" s="23"/>
      <c r="C13" s="25">
        <f>C12/0.65*100</f>
        <v>0</v>
      </c>
      <c r="D13" s="25">
        <f>D12/0.65*100</f>
        <v>0</v>
      </c>
      <c r="E13" s="25">
        <f>E12/0.65*100</f>
        <v>0</v>
      </c>
      <c r="F13" s="25">
        <f>F12/0.65*100</f>
        <v>0</v>
      </c>
      <c r="G13" s="25">
        <f>G12/0.65*100</f>
        <v>0</v>
      </c>
    </row>
    <row r="14" spans="1:7" ht="15" thickBot="1">
      <c r="A14" s="15" t="s">
        <v>55</v>
      </c>
      <c r="B14" s="23"/>
      <c r="C14" s="32"/>
      <c r="D14" s="32"/>
      <c r="E14" s="32"/>
      <c r="F14" s="32"/>
      <c r="G14" s="33"/>
    </row>
    <row r="15" spans="1:7" ht="15" thickBot="1">
      <c r="A15" s="15" t="s">
        <v>56</v>
      </c>
      <c r="B15" s="23"/>
      <c r="C15" s="24">
        <f>POWER(C14/100,1/8)*(112+0.9*C7)+0.1*C7-112</f>
        <v>-112</v>
      </c>
      <c r="D15" s="24">
        <f>POWER(D14/100,1/8)*(112+0.9*D7)+0.1*D7-112</f>
        <v>-112</v>
      </c>
      <c r="E15" s="24">
        <f>POWER(E14/100,1/8)*(112+0.9*E7)+0.1*E7-112</f>
        <v>-112</v>
      </c>
      <c r="F15" s="24">
        <f>POWER(F14/100,1/8)*(112+0.9*F7)+0.1*F7-112</f>
        <v>-112</v>
      </c>
      <c r="G15" s="24">
        <f>POWER(G14/100,1/8)*(112+0.9*G7)+0.1*G7-112</f>
        <v>-112</v>
      </c>
    </row>
    <row r="16" spans="1:7" ht="15" thickBot="1">
      <c r="A16" s="15" t="s">
        <v>59</v>
      </c>
      <c r="B16" s="23"/>
      <c r="C16" s="25">
        <f>120*(C7-C15)</f>
        <v>13440</v>
      </c>
      <c r="D16" s="25">
        <f>120*(D7-D15)</f>
        <v>13440</v>
      </c>
      <c r="E16" s="25">
        <f>120*(E7-E15)</f>
        <v>13440</v>
      </c>
      <c r="F16" s="25">
        <f>120*(F7-F15)</f>
        <v>13440</v>
      </c>
      <c r="G16" s="25">
        <f>120*(G7-G15)</f>
        <v>13440</v>
      </c>
    </row>
  </sheetData>
  <sheetProtection/>
  <mergeCells count="1">
    <mergeCell ref="A8:A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6" sqref="B6:E6"/>
    </sheetView>
  </sheetViews>
  <sheetFormatPr defaultColWidth="8.796875" defaultRowHeight="14.25"/>
  <cols>
    <col min="1" max="1" width="50.69921875" style="0" customWidth="1"/>
    <col min="2" max="2" width="7.5" style="0" customWidth="1"/>
    <col min="3" max="3" width="7.59765625" style="0" customWidth="1"/>
    <col min="4" max="4" width="7.19921875" style="0" customWidth="1"/>
    <col min="5" max="5" width="13" style="0" bestFit="1" customWidth="1"/>
  </cols>
  <sheetData>
    <row r="1" ht="15">
      <c r="A1" s="7" t="s">
        <v>83</v>
      </c>
    </row>
    <row r="2" ht="14.25">
      <c r="A2" s="26" t="s">
        <v>72</v>
      </c>
    </row>
    <row r="3" ht="15" thickBot="1"/>
    <row r="4" spans="1:5" ht="15" thickBot="1">
      <c r="A4" s="48"/>
      <c r="B4" s="50" t="s">
        <v>74</v>
      </c>
      <c r="C4" s="51"/>
      <c r="D4" s="51"/>
      <c r="E4" s="52"/>
    </row>
    <row r="5" spans="1:5" ht="15" thickBot="1">
      <c r="A5" s="49"/>
      <c r="B5" s="8" t="s">
        <v>50</v>
      </c>
      <c r="C5" s="8" t="s">
        <v>51</v>
      </c>
      <c r="D5" s="8" t="s">
        <v>52</v>
      </c>
      <c r="E5" s="8" t="s">
        <v>53</v>
      </c>
    </row>
    <row r="6" spans="1:5" ht="18" customHeight="1" thickBot="1">
      <c r="A6" s="15" t="s">
        <v>75</v>
      </c>
      <c r="B6" s="57"/>
      <c r="C6" s="58"/>
      <c r="D6" s="58"/>
      <c r="E6" s="59"/>
    </row>
    <row r="7" spans="1:5" ht="17.25" customHeight="1" thickBot="1">
      <c r="A7" s="15" t="s">
        <v>76</v>
      </c>
      <c r="B7" s="28"/>
      <c r="C7" s="28"/>
      <c r="D7" s="28"/>
      <c r="E7" s="20">
        <f>SUM(B7:D7)/3</f>
        <v>0</v>
      </c>
    </row>
    <row r="8" spans="1:5" ht="17.25" customHeight="1" thickBot="1">
      <c r="A8" s="15" t="s">
        <v>80</v>
      </c>
      <c r="B8" s="28"/>
      <c r="C8" s="28"/>
      <c r="D8" s="28"/>
      <c r="E8" s="20">
        <f>SUM(B8:D8)/3</f>
        <v>0</v>
      </c>
    </row>
    <row r="9" spans="1:5" ht="19.5" customHeight="1" thickBot="1">
      <c r="A9" s="15" t="s">
        <v>77</v>
      </c>
      <c r="B9" s="12" t="s">
        <v>64</v>
      </c>
      <c r="C9" s="12" t="s">
        <v>64</v>
      </c>
      <c r="D9" s="12" t="s">
        <v>64</v>
      </c>
      <c r="E9" s="20" t="e">
        <f>180/3.14159*ATAN(E7/E8+0.000000001)</f>
        <v>#DIV/0!</v>
      </c>
    </row>
    <row r="10" spans="1:5" ht="18" customHeight="1" thickBot="1">
      <c r="A10" s="15" t="s">
        <v>84</v>
      </c>
      <c r="B10" s="27" t="s">
        <v>1</v>
      </c>
      <c r="C10" s="27" t="s">
        <v>1</v>
      </c>
      <c r="D10" s="27" t="s">
        <v>1</v>
      </c>
      <c r="E10" s="10" t="e">
        <f>1/SIN(E9*3.14159/180)+POWER(0.50572*(6.07995+E9),-1.6364)</f>
        <v>#DIV/0!</v>
      </c>
    </row>
    <row r="11" spans="1:5" ht="16.5" customHeight="1" thickBot="1">
      <c r="A11" s="15" t="s">
        <v>78</v>
      </c>
      <c r="B11" s="27" t="s">
        <v>1</v>
      </c>
      <c r="C11" s="27" t="s">
        <v>1</v>
      </c>
      <c r="D11" s="27" t="s">
        <v>1</v>
      </c>
      <c r="E11" s="30"/>
    </row>
    <row r="12" spans="1:5" ht="20.25" customHeight="1" thickBot="1">
      <c r="A12" s="15" t="s">
        <v>79</v>
      </c>
      <c r="B12" s="27" t="s">
        <v>1</v>
      </c>
      <c r="C12" s="27" t="s">
        <v>1</v>
      </c>
      <c r="D12" s="27" t="s">
        <v>1</v>
      </c>
      <c r="E12" s="30"/>
    </row>
    <row r="13" spans="1:5" ht="18.75" customHeight="1" thickBot="1">
      <c r="A13" s="15" t="s">
        <v>81</v>
      </c>
      <c r="B13" s="27" t="s">
        <v>1</v>
      </c>
      <c r="C13" s="27" t="s">
        <v>1</v>
      </c>
      <c r="D13" s="27" t="s">
        <v>1</v>
      </c>
      <c r="E13" s="30"/>
    </row>
    <row r="14" spans="1:5" ht="18.75" customHeight="1" thickBot="1">
      <c r="A14" s="15" t="s">
        <v>82</v>
      </c>
      <c r="B14" s="27" t="s">
        <v>1</v>
      </c>
      <c r="C14" s="27" t="s">
        <v>1</v>
      </c>
      <c r="D14" s="27" t="s">
        <v>1</v>
      </c>
      <c r="E14" s="10" t="e">
        <f>1/SIN(E13*3.14159/180)+POWER(0.50572*(6.07995+E13),-1.6364)</f>
        <v>#DIV/0!</v>
      </c>
    </row>
  </sheetData>
  <sheetProtection/>
  <mergeCells count="3">
    <mergeCell ref="A4:A5"/>
    <mergeCell ref="B4:E4"/>
    <mergeCell ref="B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1" max="1" width="47.59765625" style="0" customWidth="1"/>
    <col min="5" max="5" width="15.3984375" style="0" bestFit="1" customWidth="1"/>
  </cols>
  <sheetData>
    <row r="1" ht="15">
      <c r="A1" s="7" t="s">
        <v>95</v>
      </c>
    </row>
    <row r="2" ht="14.25">
      <c r="A2" s="26" t="s">
        <v>72</v>
      </c>
    </row>
    <row r="3" ht="15" thickBot="1"/>
    <row r="4" spans="1:5" ht="15" thickBot="1">
      <c r="A4" s="48"/>
      <c r="B4" s="50" t="s">
        <v>86</v>
      </c>
      <c r="C4" s="51"/>
      <c r="D4" s="51"/>
      <c r="E4" s="52"/>
    </row>
    <row r="5" spans="1:5" ht="15" thickBot="1">
      <c r="A5" s="49"/>
      <c r="B5" s="8" t="s">
        <v>50</v>
      </c>
      <c r="C5" s="8" t="s">
        <v>51</v>
      </c>
      <c r="D5" s="8" t="s">
        <v>52</v>
      </c>
      <c r="E5" s="8" t="s">
        <v>53</v>
      </c>
    </row>
    <row r="6" spans="1:5" ht="19.5" customHeight="1" thickBot="1">
      <c r="A6" s="15" t="s">
        <v>75</v>
      </c>
      <c r="B6" s="57"/>
      <c r="C6" s="58"/>
      <c r="D6" s="58"/>
      <c r="E6" s="59"/>
    </row>
    <row r="7" spans="1:5" ht="17.25" customHeight="1" thickBot="1">
      <c r="A7" s="15" t="s">
        <v>87</v>
      </c>
      <c r="B7" s="27" t="s">
        <v>1</v>
      </c>
      <c r="C7" s="27" t="s">
        <v>1</v>
      </c>
      <c r="D7" s="27" t="s">
        <v>1</v>
      </c>
      <c r="E7" s="31"/>
    </row>
    <row r="8" spans="1:5" ht="17.25" customHeight="1" thickBot="1">
      <c r="A8" s="15" t="s">
        <v>88</v>
      </c>
      <c r="B8" s="27" t="s">
        <v>1</v>
      </c>
      <c r="C8" s="27" t="s">
        <v>1</v>
      </c>
      <c r="D8" s="27" t="s">
        <v>1</v>
      </c>
      <c r="E8" s="31"/>
    </row>
    <row r="9" spans="1:5" ht="27" customHeight="1" thickBot="1">
      <c r="A9" s="15" t="s">
        <v>92</v>
      </c>
      <c r="B9" s="63"/>
      <c r="C9" s="63"/>
      <c r="D9" s="63"/>
      <c r="E9" s="20">
        <f>SUM(B9:D9)/3</f>
        <v>0</v>
      </c>
    </row>
    <row r="10" spans="1:5" ht="29.25" customHeight="1" thickBot="1">
      <c r="A10" s="15" t="s">
        <v>93</v>
      </c>
      <c r="B10" s="28"/>
      <c r="C10" s="28"/>
      <c r="D10" s="28"/>
      <c r="E10" s="20">
        <f>SUM(B10:D10)/3</f>
        <v>0</v>
      </c>
    </row>
    <row r="11" spans="1:5" ht="28.5" customHeight="1" thickBot="1">
      <c r="A11" s="15" t="s">
        <v>94</v>
      </c>
      <c r="B11" s="28"/>
      <c r="C11" s="28"/>
      <c r="D11" s="28"/>
      <c r="E11" s="20">
        <f>SUM(B11:D11)/3</f>
        <v>0</v>
      </c>
    </row>
    <row r="12" spans="1:5" ht="28.5" customHeight="1" thickBot="1">
      <c r="A12" s="15" t="s">
        <v>89</v>
      </c>
      <c r="B12" s="64" t="s">
        <v>1</v>
      </c>
      <c r="C12" s="64" t="s">
        <v>1</v>
      </c>
      <c r="D12" s="64" t="s">
        <v>1</v>
      </c>
      <c r="E12" s="20" t="e">
        <f>(E9-E11)/E11</f>
        <v>#DIV/0!</v>
      </c>
    </row>
    <row r="13" spans="1:5" ht="28.5" customHeight="1" thickBot="1">
      <c r="A13" s="15" t="s">
        <v>90</v>
      </c>
      <c r="B13" s="64" t="s">
        <v>1</v>
      </c>
      <c r="C13" s="64" t="s">
        <v>1</v>
      </c>
      <c r="D13" s="64" t="s">
        <v>1</v>
      </c>
      <c r="E13" s="20" t="e">
        <f>(E10-E11)/E11</f>
        <v>#DIV/0!</v>
      </c>
    </row>
    <row r="14" spans="1:5" ht="20.25" customHeight="1" thickBot="1">
      <c r="A14" s="15" t="s">
        <v>85</v>
      </c>
      <c r="B14" s="27" t="s">
        <v>1</v>
      </c>
      <c r="C14" s="27" t="s">
        <v>1</v>
      </c>
      <c r="D14" s="27" t="s">
        <v>1</v>
      </c>
      <c r="E14" s="65" t="e">
        <f>-LOG(E13/E12)/(E8-E7)*1000</f>
        <v>#DIV/0!</v>
      </c>
    </row>
    <row r="15" spans="1:5" ht="18.75" customHeight="1" thickBot="1">
      <c r="A15" s="15" t="s">
        <v>91</v>
      </c>
      <c r="B15" s="27" t="s">
        <v>1</v>
      </c>
      <c r="C15" s="27" t="s">
        <v>1</v>
      </c>
      <c r="D15" s="27" t="s">
        <v>1</v>
      </c>
      <c r="E15" s="21" t="e">
        <f>LOG(50)/E14</f>
        <v>#DIV/0!</v>
      </c>
    </row>
    <row r="17" ht="25.5">
      <c r="A17" s="66" t="s">
        <v>96</v>
      </c>
    </row>
  </sheetData>
  <sheetProtection/>
  <mergeCells count="3">
    <mergeCell ref="A4:A5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IGF-UW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Markowicz</dc:creator>
  <cp:keywords/>
  <dc:description/>
  <cp:lastModifiedBy>Krzysztof Markowicz</cp:lastModifiedBy>
  <dcterms:created xsi:type="dcterms:W3CDTF">2013-04-27T20:24:44Z</dcterms:created>
  <dcterms:modified xsi:type="dcterms:W3CDTF">2014-01-27T22:06:25Z</dcterms:modified>
  <cp:category/>
  <cp:version/>
  <cp:contentType/>
  <cp:contentStatus/>
</cp:coreProperties>
</file>