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15" yWindow="285" windowWidth="12120" windowHeight="9120" tabRatio="604" activeTab="3"/>
  </bookViews>
  <sheets>
    <sheet name="FORCINGS" sheetId="1" r:id="rId1"/>
    <sheet name="FORC_PLOT" sheetId="2" r:id="rId2"/>
    <sheet name="CLIMATE MODEL" sheetId="3" r:id="rId3"/>
    <sheet name="TEMP_PLOT" sheetId="4" r:id="rId4"/>
    <sheet name="TEMP_PLOT_1850" sheetId="5" r:id="rId5"/>
    <sheet name="EQUIL_TEMP_PLOT" sheetId="6" r:id="rId6"/>
  </sheets>
  <definedNames>
    <definedName name="__123Graph_A" localSheetId="2" hidden="1">'CLIMATE MODEL'!#REF!</definedName>
    <definedName name="__123Graph_ADS1" localSheetId="2" hidden="1">'CLIMATE MODEL'!#REF!</definedName>
    <definedName name="__123Graph_B" localSheetId="2" hidden="1">'CLIMATE MODEL'!#REF!</definedName>
    <definedName name="__123Graph_BDS1" localSheetId="2" hidden="1">'CLIMATE MODEL'!#REF!</definedName>
    <definedName name="__123Graph_X" localSheetId="2" hidden="1">'CLIMATE MODEL'!$A$32:$A$184</definedName>
    <definedName name="__123Graph_XDS1" localSheetId="2" hidden="1">'CLIMATE MODEL'!$A$32:$A$184</definedName>
    <definedName name="_Fill" localSheetId="2" hidden="1">'CLIMATE MODEL'!$J$65:$J$69</definedName>
    <definedName name="_Regression_Int" localSheetId="2" hidden="1">1</definedName>
    <definedName name="_Table2_In1" localSheetId="2" hidden="1">'CLIMATE MODEL'!$D$20</definedName>
    <definedName name="_Table2_In2" localSheetId="2" hidden="1">'CLIMATE MODEL'!$D$23</definedName>
    <definedName name="_Table2_Out" localSheetId="2" hidden="1">'CLIMATE MODEL'!$J$35:$V$40</definedName>
    <definedName name="anscount" hidden="1">1</definedName>
    <definedName name="limcount" hidden="1">1</definedName>
    <definedName name="sencount" hidden="1">1</definedName>
    <definedName name="solver_adj" localSheetId="2" hidden="1">'CLIMATE MODEL'!$D$17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'CLIMATE MODEL'!#REF!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<sst xmlns="http://schemas.openxmlformats.org/spreadsheetml/2006/main" count="103" uniqueCount="87">
  <si>
    <t>forcing (Wm-2)</t>
  </si>
  <si>
    <t>deep dT</t>
  </si>
  <si>
    <t>mixed-depth</t>
  </si>
  <si>
    <t>deep-depth</t>
  </si>
  <si>
    <t>cs_mixed</t>
  </si>
  <si>
    <t>cs_deep</t>
  </si>
  <si>
    <t>YEAR</t>
  </si>
  <si>
    <t>WMGG</t>
  </si>
  <si>
    <t>Sulphate</t>
  </si>
  <si>
    <t>Indirect</t>
  </si>
  <si>
    <t>Solar</t>
  </si>
  <si>
    <t>Volcanic</t>
  </si>
  <si>
    <t>TOTAL</t>
  </si>
  <si>
    <t>SCALING</t>
  </si>
  <si>
    <t>climate sensitivity</t>
  </si>
  <si>
    <t>K/(W/sqm)</t>
  </si>
  <si>
    <t>secs</t>
  </si>
  <si>
    <t>time step</t>
  </si>
  <si>
    <t>metres</t>
  </si>
  <si>
    <t>J/kg</t>
  </si>
  <si>
    <t>init mixed layer temp</t>
  </si>
  <si>
    <t>init deep layer temp</t>
  </si>
  <si>
    <t>K</t>
  </si>
  <si>
    <t>year</t>
  </si>
  <si>
    <t xml:space="preserve">mixed dT </t>
  </si>
  <si>
    <t>Carbon</t>
  </si>
  <si>
    <t xml:space="preserve">Trop </t>
  </si>
  <si>
    <t>O3</t>
  </si>
  <si>
    <t>Strat</t>
  </si>
  <si>
    <t>Biomass</t>
  </si>
  <si>
    <t>Burning</t>
  </si>
  <si>
    <t>Aerosol</t>
  </si>
  <si>
    <t>equil dT</t>
  </si>
  <si>
    <t>equil anom</t>
  </si>
  <si>
    <t>of Climate, Atmospheric Environment, 35:2361-2373. The data used here are forcings relative to 1750.</t>
  </si>
  <si>
    <t xml:space="preserve">The forcings included in the climate model are controlled using the "SCALING" row. If you want to </t>
  </si>
  <si>
    <t>include a forcing as given by Myhre et al. (2001), then the SCALING for that column should be 1.</t>
  </si>
  <si>
    <t>If you want to turn it off, it should be zero. Or you can scale the forcing by a constant multiplicative</t>
  </si>
  <si>
    <r>
      <t xml:space="preserve">RADIATIVE FORCING TIME SERIES: </t>
    </r>
    <r>
      <rPr>
        <sz val="12"/>
        <rFont val="Times New Roman"/>
        <family val="1"/>
      </rPr>
      <t xml:space="preserve">This sheet includes time series of anthropogenic and natural radiative forcings </t>
    </r>
  </si>
  <si>
    <t>factor to change its size (or even sign!) In addition, the user can add their own forcing by including</t>
  </si>
  <si>
    <r>
      <t xml:space="preserve">values in column L, and turn them on using the column L scaling. The total forcing is shown in chart </t>
    </r>
    <r>
      <rPr>
        <b/>
        <sz val="12"/>
        <rFont val="Times New Roman"/>
        <family val="1"/>
      </rPr>
      <t>FORC_PLOT</t>
    </r>
  </si>
  <si>
    <t>methodology of Hansen, J, Johnson, D., Lacis, A., Lebedeff, S., Lee, P., Rind, D. and Russell, G. 1981</t>
  </si>
  <si>
    <t>Climate Impact of Increasing Atmospheric Carbon Dioxide, Science, 213:957-966.</t>
  </si>
  <si>
    <t>particular year's forcing until the system reached equilibrium) to give an idea of the "hidden" warming in the</t>
  </si>
  <si>
    <r>
      <t xml:space="preserve">SIMPLE CLIMATE MODEL: </t>
    </r>
    <r>
      <rPr>
        <sz val="12"/>
        <rFont val="Times New Roman"/>
        <family val="1"/>
      </rPr>
      <t>This is a simple global mean, zero-dimensional, climate model following the</t>
    </r>
  </si>
  <si>
    <t>diffusivity</t>
  </si>
  <si>
    <t>m^2/sec</t>
  </si>
  <si>
    <t>Diffusivity*density*specific ht</t>
  </si>
  <si>
    <t>J/K/m/sec</t>
  </si>
  <si>
    <t>It includes a mixed-layer ocean (typically 100 metres deep) coupled to a deep ocean by diffusion.</t>
  </si>
  <si>
    <t xml:space="preserve">from the work of Myhre, G., Myhre, A. and Stordal, F., 2001, Historical Evolution of Radiative Forcing </t>
  </si>
  <si>
    <t>(W/sqm)/K</t>
  </si>
  <si>
    <t>Climate Feedback (Y)</t>
  </si>
  <si>
    <t>Black</t>
  </si>
  <si>
    <t>Organic</t>
  </si>
  <si>
    <t xml:space="preserve">Fossil Fuel </t>
  </si>
  <si>
    <t>Year</t>
  </si>
  <si>
    <t xml:space="preserve"> Anomaly</t>
  </si>
  <si>
    <t>----- ANTHROPOGENIC -----</t>
  </si>
  <si>
    <t>----- NATURAL -----</t>
  </si>
  <si>
    <t>Modifed by Piers Forster March 2002, Ed Hawkins 2006, 2007</t>
  </si>
  <si>
    <t>User</t>
  </si>
  <si>
    <t>Error</t>
  </si>
  <si>
    <t>Smoothed</t>
  </si>
  <si>
    <t>Diff^2 / Error^2</t>
  </si>
  <si>
    <t>Model and equilibrium temperatures</t>
  </si>
  <si>
    <t>! DO NOT CHANGE</t>
  </si>
  <si>
    <t>mixed anom</t>
  </si>
  <si>
    <t>Model Average 1961-1990</t>
  </si>
  <si>
    <t>A mild "extrapolation" has been applied to extend the data from 1995 to 2006. New WMGG data has been added from NOAA.</t>
  </si>
  <si>
    <r>
      <t xml:space="preserve">It uses the radiative forcing time series from column M of the </t>
    </r>
    <r>
      <rPr>
        <b/>
        <sz val="12"/>
        <rFont val="Times New Roman"/>
        <family val="1"/>
      </rPr>
      <t>FORCING</t>
    </r>
    <r>
      <rPr>
        <sz val="12"/>
        <rFont val="Times New Roman"/>
        <family val="1"/>
      </rPr>
      <t xml:space="preserve"> sheet. The results, as an anomaly from </t>
    </r>
  </si>
  <si>
    <t>1961-1990 means, are compared against the HadCRUT3v global temperature dataset created by</t>
  </si>
  <si>
    <r>
      <t xml:space="preserve">in Chart </t>
    </r>
    <r>
      <rPr>
        <b/>
        <sz val="12"/>
        <rFont val="Times New Roman"/>
        <family val="1"/>
      </rPr>
      <t xml:space="preserve">TEMP_PLOT. </t>
    </r>
    <r>
      <rPr>
        <sz val="12"/>
        <rFont val="Times New Roman"/>
        <family val="1"/>
      </rPr>
      <t>It is also shown as absolute temperature change since 1850 and compared</t>
    </r>
  </si>
  <si>
    <t xml:space="preserve">against the equilibrium temperature change (i.e. the temperature change that would result from applying a </t>
  </si>
  <si>
    <r>
      <t>c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error</t>
    </r>
  </si>
  <si>
    <t>Created by Keith Shine. Modified by Piers Forster 2002, Ed Hawkins 2006, 2007</t>
  </si>
  <si>
    <t>Eqm Avg 61-90</t>
  </si>
  <si>
    <t>the Hadley Centre and the Climatic Research Unit at UEA (Brohan et al., 2006, J. Geophys Research 111, D12106)</t>
  </si>
  <si>
    <t>The user will probably wish to vary the climate feedback, to explore the impact of changing this on the</t>
  </si>
  <si>
    <r>
      <t xml:space="preserve">"quality" of the climate simulation. This can be monitored using the </t>
    </r>
    <r>
      <rPr>
        <sz val="12"/>
        <rFont val="Symbol"/>
        <family val="5"/>
      </rPr>
      <t>c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error between model and observations.</t>
    </r>
  </si>
  <si>
    <t>Anom</t>
  </si>
  <si>
    <t>Relative to 1961-1990</t>
  </si>
  <si>
    <t>Avg 1850-1889</t>
  </si>
  <si>
    <t>Rel. to 1850-1879</t>
  </si>
  <si>
    <r>
      <t xml:space="preserve">system, in chart </t>
    </r>
    <r>
      <rPr>
        <b/>
        <sz val="12"/>
        <rFont val="Times New Roman"/>
        <family val="1"/>
      </rPr>
      <t>EQUIL_TEMP_PLOT</t>
    </r>
    <r>
      <rPr>
        <sz val="12"/>
        <rFont val="Times New Roman"/>
        <family val="1"/>
      </rPr>
      <t xml:space="preserve">. The sheet </t>
    </r>
    <r>
      <rPr>
        <b/>
        <sz val="12"/>
        <rFont val="Times New Roman"/>
        <family val="1"/>
      </rPr>
      <t>TEMP_PLOT_1850</t>
    </r>
    <r>
      <rPr>
        <sz val="12"/>
        <rFont val="Times New Roman"/>
        <family val="1"/>
      </rPr>
      <t xml:space="preserve"> is the same as </t>
    </r>
    <r>
      <rPr>
        <b/>
        <sz val="12"/>
        <rFont val="Times New Roman"/>
        <family val="1"/>
      </rPr>
      <t>TEMP_PLOT</t>
    </r>
    <r>
      <rPr>
        <sz val="12"/>
        <rFont val="Times New Roman"/>
        <family val="1"/>
      </rPr>
      <t>,</t>
    </r>
  </si>
  <si>
    <t>Global Temperature Data - HadCRUT3v</t>
  </si>
  <si>
    <t>but plotted relative to the 1850-1879 average.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</si>
</sst>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* #,##0_);_(* \(#,##0\);_(* &quot;-&quot;_);_(@_)"/>
    <numFmt numFmtId="178" formatCode="_(&quot;£&quot;* #,##0.00_);_(&quot;£&quot;* \(#,##0.00\);_(&quot;£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_)"/>
    <numFmt numFmtId="187" formatCode="dd\-mmm\-yy_)"/>
    <numFmt numFmtId="188" formatCode="0.0000_)"/>
    <numFmt numFmtId="189" formatCode="General_)"/>
    <numFmt numFmtId="190" formatCode="0.0E+00_)"/>
    <numFmt numFmtId="191" formatCode="0.000_)"/>
    <numFmt numFmtId="192" formatCode="0.0000"/>
    <numFmt numFmtId="193" formatCode="0.0_)"/>
    <numFmt numFmtId="194" formatCode="0_)"/>
    <numFmt numFmtId="195" formatCode="0.00E+00_)"/>
    <numFmt numFmtId="196" formatCode="0.000000"/>
    <numFmt numFmtId="197" formatCode="0.00000"/>
    <numFmt numFmtId="198" formatCode="0.000"/>
    <numFmt numFmtId="199" formatCode="0.00000_)"/>
  </numFmts>
  <fonts count="3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14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57"/>
      <name val="Times New Roman"/>
      <family val="1"/>
    </font>
    <font>
      <b/>
      <sz val="10"/>
      <name val="Courier"/>
      <family val="0"/>
    </font>
    <font>
      <sz val="10"/>
      <name val="Symbol"/>
      <family val="5"/>
    </font>
    <font>
      <b/>
      <sz val="12"/>
      <color indexed="8"/>
      <name val="Symbol"/>
      <family val="5"/>
    </font>
    <font>
      <b/>
      <vertAlign val="superscript"/>
      <sz val="10"/>
      <color indexed="8"/>
      <name val="Times New Roman"/>
      <family val="1"/>
    </font>
    <font>
      <sz val="12"/>
      <name val="Symbol"/>
      <family val="5"/>
    </font>
    <font>
      <vertAlign val="superscript"/>
      <sz val="12"/>
      <name val="Times New Roman"/>
      <family val="1"/>
    </font>
    <font>
      <sz val="8"/>
      <name val="Times New Roman"/>
      <family val="1"/>
    </font>
    <font>
      <sz val="10"/>
      <color indexed="10"/>
      <name val="Courier"/>
      <family val="0"/>
    </font>
    <font>
      <sz val="10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22">
    <xf numFmtId="186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98">
    <xf numFmtId="186" fontId="0" fillId="0" borderId="0" xfId="0" applyAlignment="1">
      <alignment vertical="center"/>
    </xf>
    <xf numFmtId="187" fontId="0" fillId="0" borderId="0" xfId="0" applyNumberFormat="1" applyAlignment="1" applyProtection="1">
      <alignment vertical="center"/>
      <protection/>
    </xf>
    <xf numFmtId="186" fontId="0" fillId="0" borderId="0" xfId="0" applyNumberFormat="1" applyAlignment="1" applyProtection="1">
      <alignment vertical="center"/>
      <protection/>
    </xf>
    <xf numFmtId="186" fontId="0" fillId="0" borderId="0" xfId="0" applyAlignment="1">
      <alignment horizontal="center"/>
    </xf>
    <xf numFmtId="186" fontId="10" fillId="0" borderId="0" xfId="0" applyFont="1" applyAlignment="1">
      <alignment vertical="center"/>
    </xf>
    <xf numFmtId="186" fontId="11" fillId="0" borderId="0" xfId="0" applyFont="1" applyAlignment="1">
      <alignment vertical="center"/>
    </xf>
    <xf numFmtId="189" fontId="11" fillId="0" borderId="0" xfId="0" applyNumberFormat="1" applyFont="1" applyAlignment="1" applyProtection="1">
      <alignment vertical="center"/>
      <protection/>
    </xf>
    <xf numFmtId="187" fontId="10" fillId="0" borderId="0" xfId="0" applyNumberFormat="1" applyFont="1" applyAlignment="1" applyProtection="1">
      <alignment vertical="center"/>
      <protection/>
    </xf>
    <xf numFmtId="187" fontId="11" fillId="0" borderId="0" xfId="0" applyNumberFormat="1" applyFont="1" applyAlignment="1" applyProtection="1">
      <alignment vertical="center"/>
      <protection/>
    </xf>
    <xf numFmtId="186" fontId="11" fillId="0" borderId="0" xfId="0" applyFont="1" applyAlignment="1" applyProtection="1">
      <alignment horizontal="left"/>
      <protection/>
    </xf>
    <xf numFmtId="186" fontId="14" fillId="0" borderId="0" xfId="0" applyFont="1" applyAlignment="1">
      <alignment vertical="center"/>
    </xf>
    <xf numFmtId="186" fontId="17" fillId="2" borderId="0" xfId="0" applyFont="1" applyFill="1" applyAlignment="1">
      <alignment vertical="center"/>
    </xf>
    <xf numFmtId="186" fontId="14" fillId="3" borderId="0" xfId="0" applyFont="1" applyFill="1" applyAlignment="1" applyProtection="1">
      <alignment horizontal="center"/>
      <protection/>
    </xf>
    <xf numFmtId="186" fontId="14" fillId="3" borderId="0" xfId="0" applyNumberFormat="1" applyFont="1" applyFill="1" applyAlignment="1" applyProtection="1">
      <alignment horizontal="center"/>
      <protection/>
    </xf>
    <xf numFmtId="186" fontId="14" fillId="3" borderId="0" xfId="0" applyFont="1" applyFill="1" applyAlignment="1">
      <alignment horizontal="center"/>
    </xf>
    <xf numFmtId="186" fontId="18" fillId="4" borderId="0" xfId="0" applyFont="1" applyFill="1" applyAlignment="1">
      <alignment horizontal="center"/>
    </xf>
    <xf numFmtId="186" fontId="14" fillId="2" borderId="0" xfId="0" applyFont="1" applyFill="1" applyAlignment="1">
      <alignment horizontal="center"/>
    </xf>
    <xf numFmtId="186" fontId="14" fillId="0" borderId="0" xfId="0" applyFont="1" applyAlignment="1" applyProtection="1">
      <alignment vertical="center"/>
      <protection/>
    </xf>
    <xf numFmtId="189" fontId="15" fillId="0" borderId="0" xfId="0" applyNumberFormat="1" applyFont="1" applyAlignment="1" applyProtection="1">
      <alignment horizontal="center"/>
      <protection/>
    </xf>
    <xf numFmtId="186" fontId="18" fillId="2" borderId="0" xfId="0" applyFont="1" applyFill="1" applyAlignment="1">
      <alignment horizontal="center"/>
    </xf>
    <xf numFmtId="186" fontId="15" fillId="0" borderId="0" xfId="0" applyFont="1" applyAlignment="1" applyProtection="1">
      <alignment horizontal="center"/>
      <protection/>
    </xf>
    <xf numFmtId="189" fontId="15" fillId="0" borderId="0" xfId="0" applyNumberFormat="1" applyFont="1" applyAlignment="1" applyProtection="1">
      <alignment vertical="center"/>
      <protection/>
    </xf>
    <xf numFmtId="186" fontId="15" fillId="0" borderId="0" xfId="0" applyFont="1" applyAlignment="1" applyProtection="1">
      <alignment horizontal="right"/>
      <protection/>
    </xf>
    <xf numFmtId="187" fontId="15" fillId="0" borderId="0" xfId="0" applyNumberFormat="1" applyFont="1" applyAlignment="1" applyProtection="1">
      <alignment vertical="center"/>
      <protection/>
    </xf>
    <xf numFmtId="186" fontId="15" fillId="0" borderId="0" xfId="0" applyFont="1" applyAlignment="1">
      <alignment vertical="center"/>
    </xf>
    <xf numFmtId="187" fontId="14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>
      <alignment vertical="center"/>
    </xf>
    <xf numFmtId="186" fontId="19" fillId="0" borderId="0" xfId="0" applyFont="1" applyFill="1" applyAlignment="1">
      <alignment vertical="center"/>
    </xf>
    <xf numFmtId="191" fontId="20" fillId="0" borderId="0" xfId="0" applyNumberFormat="1" applyFont="1" applyFill="1" applyAlignment="1">
      <alignment vertical="center"/>
    </xf>
    <xf numFmtId="186" fontId="14" fillId="0" borderId="0" xfId="0" applyFont="1" applyAlignment="1" applyProtection="1">
      <alignment horizontal="center"/>
      <protection/>
    </xf>
    <xf numFmtId="186" fontId="14" fillId="0" borderId="0" xfId="0" applyFont="1" applyAlignment="1">
      <alignment horizontal="center"/>
    </xf>
    <xf numFmtId="190" fontId="14" fillId="0" borderId="0" xfId="0" applyNumberFormat="1" applyFont="1" applyAlignment="1" applyProtection="1">
      <alignment vertical="center"/>
      <protection/>
    </xf>
    <xf numFmtId="186" fontId="15" fillId="5" borderId="0" xfId="0" applyFont="1" applyFill="1" applyAlignment="1">
      <alignment vertical="center"/>
    </xf>
    <xf numFmtId="186" fontId="14" fillId="5" borderId="0" xfId="0" applyFont="1" applyFill="1" applyAlignment="1">
      <alignment vertical="center"/>
    </xf>
    <xf numFmtId="186" fontId="14" fillId="0" borderId="0" xfId="0" applyFont="1" applyFill="1" applyAlignment="1">
      <alignment vertical="center"/>
    </xf>
    <xf numFmtId="186" fontId="15" fillId="0" borderId="0" xfId="0" applyFont="1" applyFill="1" applyAlignment="1">
      <alignment horizontal="right"/>
    </xf>
    <xf numFmtId="186" fontId="15" fillId="0" borderId="0" xfId="0" applyFont="1" applyFill="1" applyAlignment="1">
      <alignment vertical="center"/>
    </xf>
    <xf numFmtId="186" fontId="20" fillId="0" borderId="0" xfId="0" applyNumberFormat="1" applyFont="1" applyAlignment="1">
      <alignment vertical="center"/>
    </xf>
    <xf numFmtId="193" fontId="20" fillId="0" borderId="0" xfId="0" applyNumberFormat="1" applyFont="1" applyAlignment="1">
      <alignment vertical="center"/>
    </xf>
    <xf numFmtId="199" fontId="20" fillId="0" borderId="0" xfId="0" applyNumberFormat="1" applyFont="1" applyAlignment="1">
      <alignment vertical="center"/>
    </xf>
    <xf numFmtId="193" fontId="20" fillId="0" borderId="0" xfId="0" applyNumberFormat="1" applyFont="1" applyAlignment="1" applyProtection="1">
      <alignment vertical="center"/>
      <protection/>
    </xf>
    <xf numFmtId="1" fontId="0" fillId="0" borderId="0" xfId="0" applyNumberFormat="1" applyAlignment="1">
      <alignment vertical="center"/>
    </xf>
    <xf numFmtId="1" fontId="14" fillId="0" borderId="0" xfId="0" applyNumberFormat="1" applyFont="1" applyAlignment="1">
      <alignment vertical="center"/>
    </xf>
    <xf numFmtId="1" fontId="14" fillId="0" borderId="0" xfId="0" applyNumberFormat="1" applyFont="1" applyAlignment="1">
      <alignment horizontal="center"/>
    </xf>
    <xf numFmtId="192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horizontal="center"/>
    </xf>
    <xf numFmtId="186" fontId="0" fillId="0" borderId="0" xfId="0" applyFont="1" applyAlignment="1">
      <alignment vertical="center"/>
    </xf>
    <xf numFmtId="186" fontId="11" fillId="0" borderId="0" xfId="0" applyFont="1" applyAlignment="1" applyProtection="1">
      <alignment horizontal="right"/>
      <protection/>
    </xf>
    <xf numFmtId="186" fontId="11" fillId="0" borderId="0" xfId="0" applyFont="1" applyAlignment="1">
      <alignment horizontal="left"/>
    </xf>
    <xf numFmtId="187" fontId="14" fillId="0" borderId="0" xfId="0" applyNumberFormat="1" applyFont="1" applyAlignment="1" applyProtection="1">
      <alignment horizontal="center"/>
      <protection/>
    </xf>
    <xf numFmtId="186" fontId="0" fillId="0" borderId="0" xfId="0" applyFont="1" applyAlignment="1">
      <alignment horizontal="center"/>
    </xf>
    <xf numFmtId="189" fontId="14" fillId="0" borderId="0" xfId="0" applyNumberFormat="1" applyFont="1" applyAlignment="1" applyProtection="1">
      <alignment horizontal="center"/>
      <protection/>
    </xf>
    <xf numFmtId="186" fontId="14" fillId="0" borderId="0" xfId="0" applyNumberFormat="1" applyFont="1" applyAlignment="1" applyProtection="1">
      <alignment horizontal="center"/>
      <protection/>
    </xf>
    <xf numFmtId="2" fontId="14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>
      <alignment vertical="center"/>
    </xf>
    <xf numFmtId="186" fontId="0" fillId="0" borderId="0" xfId="0" applyFont="1" applyAlignment="1" applyProtection="1">
      <alignment horizontal="left"/>
      <protection/>
    </xf>
    <xf numFmtId="186" fontId="0" fillId="0" borderId="0" xfId="0" applyFont="1" applyAlignment="1" applyProtection="1">
      <alignment vertical="center"/>
      <protection/>
    </xf>
    <xf numFmtId="191" fontId="0" fillId="0" borderId="0" xfId="0" applyNumberFormat="1" applyFont="1" applyAlignment="1" applyProtection="1">
      <alignment vertical="center"/>
      <protection/>
    </xf>
    <xf numFmtId="186" fontId="0" fillId="0" borderId="0" xfId="0" applyNumberFormat="1" applyFont="1" applyAlignment="1" applyProtection="1">
      <alignment vertical="center"/>
      <protection/>
    </xf>
    <xf numFmtId="187" fontId="0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vertical="center"/>
      <protection/>
    </xf>
    <xf numFmtId="2" fontId="19" fillId="3" borderId="0" xfId="0" applyNumberFormat="1" applyFont="1" applyFill="1" applyAlignment="1">
      <alignment vertical="center"/>
    </xf>
    <xf numFmtId="186" fontId="14" fillId="0" borderId="0" xfId="0" applyNumberFormat="1" applyFont="1" applyAlignment="1">
      <alignment horizontal="center"/>
    </xf>
    <xf numFmtId="186" fontId="14" fillId="0" borderId="0" xfId="0" applyFont="1" applyAlignment="1">
      <alignment horizontal="center" vertical="center"/>
    </xf>
    <xf numFmtId="194" fontId="14" fillId="0" borderId="0" xfId="0" applyNumberFormat="1" applyFont="1" applyAlignment="1">
      <alignment horizontal="center" vertical="center"/>
    </xf>
    <xf numFmtId="194" fontId="14" fillId="0" borderId="0" xfId="0" applyNumberFormat="1" applyFont="1" applyAlignment="1">
      <alignment horizontal="center"/>
    </xf>
    <xf numFmtId="186" fontId="15" fillId="3" borderId="0" xfId="0" applyFont="1" applyFill="1" applyAlignment="1">
      <alignment vertical="center"/>
    </xf>
    <xf numFmtId="186" fontId="15" fillId="3" borderId="0" xfId="0" applyFont="1" applyFill="1" applyAlignment="1">
      <alignment horizontal="right" vertical="center"/>
    </xf>
    <xf numFmtId="186" fontId="21" fillId="3" borderId="0" xfId="0" applyFont="1" applyFill="1" applyAlignment="1">
      <alignment vertical="center"/>
    </xf>
    <xf numFmtId="186" fontId="24" fillId="3" borderId="0" xfId="0" applyFont="1" applyFill="1" applyAlignment="1">
      <alignment vertical="center"/>
    </xf>
    <xf numFmtId="187" fontId="28" fillId="0" borderId="0" xfId="0" applyNumberFormat="1" applyFont="1" applyAlignment="1" applyProtection="1">
      <alignment horizontal="left"/>
      <protection/>
    </xf>
    <xf numFmtId="186" fontId="28" fillId="0" borderId="0" xfId="0" applyFont="1" applyAlignment="1">
      <alignment horizontal="left"/>
    </xf>
    <xf numFmtId="186" fontId="28" fillId="0" borderId="0" xfId="0" applyFont="1" applyAlignment="1">
      <alignment vertical="center"/>
    </xf>
    <xf numFmtId="186" fontId="29" fillId="0" borderId="0" xfId="0" applyFont="1" applyAlignment="1">
      <alignment vertical="center"/>
    </xf>
    <xf numFmtId="186" fontId="0" fillId="0" borderId="0" xfId="0" applyAlignment="1">
      <alignment horizontal="center" vertical="center"/>
    </xf>
    <xf numFmtId="186" fontId="23" fillId="0" borderId="0" xfId="0" applyFont="1" applyAlignment="1">
      <alignment horizontal="center" vertical="center"/>
    </xf>
    <xf numFmtId="186" fontId="0" fillId="0" borderId="0" xfId="0" applyFont="1" applyAlignment="1">
      <alignment horizontal="center" vertical="center"/>
    </xf>
    <xf numFmtId="187" fontId="14" fillId="0" borderId="0" xfId="0" applyNumberFormat="1" applyFont="1" applyAlignment="1" applyProtection="1">
      <alignment horizontal="center" vertical="center"/>
      <protection/>
    </xf>
    <xf numFmtId="190" fontId="14" fillId="0" borderId="0" xfId="0" applyNumberFormat="1" applyFont="1" applyAlignment="1" applyProtection="1">
      <alignment horizontal="center" vertical="center"/>
      <protection/>
    </xf>
    <xf numFmtId="190" fontId="0" fillId="0" borderId="0" xfId="0" applyNumberFormat="1" applyFont="1" applyAlignment="1" applyProtection="1">
      <alignment horizontal="center" vertical="center"/>
      <protection/>
    </xf>
    <xf numFmtId="190" fontId="0" fillId="0" borderId="0" xfId="0" applyNumberFormat="1" applyAlignment="1" applyProtection="1">
      <alignment horizontal="center" vertical="center"/>
      <protection/>
    </xf>
    <xf numFmtId="2" fontId="14" fillId="0" borderId="0" xfId="0" applyNumberFormat="1" applyFont="1" applyAlignment="1">
      <alignment horizontal="center" vertical="center"/>
    </xf>
    <xf numFmtId="2" fontId="30" fillId="0" borderId="0" xfId="0" applyNumberFormat="1" applyFont="1" applyAlignment="1">
      <alignment horizontal="center"/>
    </xf>
    <xf numFmtId="186" fontId="16" fillId="4" borderId="0" xfId="0" applyFont="1" applyFill="1" applyAlignment="1" quotePrefix="1">
      <alignment horizontal="center"/>
    </xf>
    <xf numFmtId="186" fontId="0" fillId="0" borderId="0" xfId="0" applyAlignment="1">
      <alignment horizontal="center"/>
    </xf>
    <xf numFmtId="186" fontId="15" fillId="3" borderId="0" xfId="0" applyFont="1" applyFill="1" applyAlignment="1" quotePrefix="1">
      <alignment horizontal="center"/>
    </xf>
    <xf numFmtId="186" fontId="14" fillId="0" borderId="0" xfId="0" applyFont="1" applyAlignment="1">
      <alignment horizontal="center"/>
    </xf>
    <xf numFmtId="186" fontId="0" fillId="0" borderId="0" xfId="0" applyAlignment="1">
      <alignment vertical="center"/>
    </xf>
    <xf numFmtId="186" fontId="18" fillId="4" borderId="0" xfId="0" applyFont="1" applyFill="1" applyAlignment="1">
      <alignment horizontal="center"/>
    </xf>
    <xf numFmtId="186" fontId="14" fillId="4" borderId="0" xfId="0" applyFont="1" applyFill="1" applyAlignment="1">
      <alignment horizontal="center"/>
    </xf>
    <xf numFmtId="186" fontId="15" fillId="0" borderId="0" xfId="0" applyFont="1" applyAlignment="1">
      <alignment horizontal="center"/>
    </xf>
    <xf numFmtId="186" fontId="22" fillId="0" borderId="0" xfId="0" applyFont="1" applyAlignment="1">
      <alignment horizontal="center"/>
    </xf>
    <xf numFmtId="186" fontId="14" fillId="0" borderId="0" xfId="0" applyNumberFormat="1" applyFont="1" applyAlignment="1" applyProtection="1">
      <alignment horizontal="right"/>
      <protection/>
    </xf>
    <xf numFmtId="186" fontId="0" fillId="0" borderId="0" xfId="0" applyAlignment="1">
      <alignment horizontal="right"/>
    </xf>
    <xf numFmtId="186" fontId="20" fillId="6" borderId="1" xfId="0" applyFont="1" applyFill="1" applyBorder="1" applyAlignment="1">
      <alignment horizontal="center" vertical="center"/>
    </xf>
    <xf numFmtId="186" fontId="20" fillId="6" borderId="2" xfId="0" applyFont="1" applyFill="1" applyBorder="1" applyAlignment="1">
      <alignment horizontal="center" vertical="center"/>
    </xf>
    <xf numFmtId="186" fontId="20" fillId="6" borderId="3" xfId="0" applyFont="1" applyFill="1" applyBorder="1" applyAlignment="1">
      <alignment horizontal="center" vertical="center"/>
    </xf>
    <xf numFmtId="186" fontId="0" fillId="0" borderId="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RADIATIVE FORCING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12"/>
          <c:w val="0.953"/>
          <c:h val="0.835"/>
        </c:manualLayout>
      </c:layout>
      <c:lineChart>
        <c:grouping val="standard"/>
        <c:varyColors val="0"/>
        <c:ser>
          <c:idx val="0"/>
          <c:order val="0"/>
          <c:tx>
            <c:v>RADIATIVE FORCING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FORCINGS!$A$16:$A$172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FORCINGS!$M$16:$M$172</c:f>
              <c:numCache>
                <c:ptCount val="157"/>
                <c:pt idx="0">
                  <c:v>-0.139</c:v>
                </c:pt>
                <c:pt idx="1">
                  <c:v>-0.153</c:v>
                </c:pt>
                <c:pt idx="2">
                  <c:v>-0.136</c:v>
                </c:pt>
                <c:pt idx="3">
                  <c:v>-0.129</c:v>
                </c:pt>
                <c:pt idx="4">
                  <c:v>-0.151</c:v>
                </c:pt>
                <c:pt idx="5">
                  <c:v>-0.545</c:v>
                </c:pt>
                <c:pt idx="6">
                  <c:v>-1.145</c:v>
                </c:pt>
                <c:pt idx="7">
                  <c:v>-1.3659999999999999</c:v>
                </c:pt>
                <c:pt idx="8">
                  <c:v>-1.059</c:v>
                </c:pt>
                <c:pt idx="9">
                  <c:v>-0.45799999999999996</c:v>
                </c:pt>
                <c:pt idx="10">
                  <c:v>-0.214</c:v>
                </c:pt>
                <c:pt idx="11">
                  <c:v>-0.255</c:v>
                </c:pt>
                <c:pt idx="12">
                  <c:v>-0.328</c:v>
                </c:pt>
                <c:pt idx="13">
                  <c:v>-0.34700000000000003</c:v>
                </c:pt>
                <c:pt idx="14">
                  <c:v>-0.236</c:v>
                </c:pt>
                <c:pt idx="15">
                  <c:v>-0.164</c:v>
                </c:pt>
                <c:pt idx="16">
                  <c:v>-0.145</c:v>
                </c:pt>
                <c:pt idx="17">
                  <c:v>-0.14800000000000002</c:v>
                </c:pt>
                <c:pt idx="18">
                  <c:v>-0.127</c:v>
                </c:pt>
                <c:pt idx="19">
                  <c:v>-0.09699999999999999</c:v>
                </c:pt>
                <c:pt idx="20">
                  <c:v>-0.043</c:v>
                </c:pt>
                <c:pt idx="21">
                  <c:v>-0.067</c:v>
                </c:pt>
                <c:pt idx="22">
                  <c:v>-0.094</c:v>
                </c:pt>
                <c:pt idx="23">
                  <c:v>-0.14100000000000001</c:v>
                </c:pt>
                <c:pt idx="24">
                  <c:v>-0.15</c:v>
                </c:pt>
                <c:pt idx="25">
                  <c:v>-0.21000000000000002</c:v>
                </c:pt>
                <c:pt idx="26">
                  <c:v>-0.246</c:v>
                </c:pt>
                <c:pt idx="27">
                  <c:v>-0.269</c:v>
                </c:pt>
                <c:pt idx="28">
                  <c:v>-0.235</c:v>
                </c:pt>
                <c:pt idx="29">
                  <c:v>-0.2</c:v>
                </c:pt>
                <c:pt idx="30">
                  <c:v>-0.15000000000000002</c:v>
                </c:pt>
                <c:pt idx="31">
                  <c:v>-0.114</c:v>
                </c:pt>
                <c:pt idx="32">
                  <c:v>-0.321</c:v>
                </c:pt>
                <c:pt idx="33">
                  <c:v>-1.164</c:v>
                </c:pt>
                <c:pt idx="34">
                  <c:v>-2.412</c:v>
                </c:pt>
                <c:pt idx="35">
                  <c:v>-2.995</c:v>
                </c:pt>
                <c:pt idx="36">
                  <c:v>-2.382</c:v>
                </c:pt>
                <c:pt idx="37">
                  <c:v>-1.452</c:v>
                </c:pt>
                <c:pt idx="38">
                  <c:v>-1.04</c:v>
                </c:pt>
                <c:pt idx="39">
                  <c:v>-1.312</c:v>
                </c:pt>
                <c:pt idx="40">
                  <c:v>-1.266</c:v>
                </c:pt>
                <c:pt idx="41">
                  <c:v>-1.046</c:v>
                </c:pt>
                <c:pt idx="42">
                  <c:v>-0.575</c:v>
                </c:pt>
                <c:pt idx="43">
                  <c:v>-0.302</c:v>
                </c:pt>
                <c:pt idx="44">
                  <c:v>-0.129</c:v>
                </c:pt>
                <c:pt idx="45">
                  <c:v>-0.421</c:v>
                </c:pt>
                <c:pt idx="46">
                  <c:v>-0.65</c:v>
                </c:pt>
                <c:pt idx="47">
                  <c:v>-0.6940000000000001</c:v>
                </c:pt>
                <c:pt idx="48">
                  <c:v>-0.388</c:v>
                </c:pt>
                <c:pt idx="49">
                  <c:v>-0.166</c:v>
                </c:pt>
                <c:pt idx="50">
                  <c:v>-0.134</c:v>
                </c:pt>
                <c:pt idx="51">
                  <c:v>-0.256</c:v>
                </c:pt>
                <c:pt idx="52">
                  <c:v>-0.803</c:v>
                </c:pt>
                <c:pt idx="53">
                  <c:v>-1.0450000000000002</c:v>
                </c:pt>
                <c:pt idx="54">
                  <c:v>-1.054</c:v>
                </c:pt>
                <c:pt idx="55">
                  <c:v>-0.599</c:v>
                </c:pt>
                <c:pt idx="56">
                  <c:v>-0.41800000000000004</c:v>
                </c:pt>
                <c:pt idx="57">
                  <c:v>-0.327</c:v>
                </c:pt>
                <c:pt idx="58">
                  <c:v>-0.255</c:v>
                </c:pt>
                <c:pt idx="59">
                  <c:v>-0.18</c:v>
                </c:pt>
                <c:pt idx="60">
                  <c:v>-0.147</c:v>
                </c:pt>
                <c:pt idx="61">
                  <c:v>-0.44299999999999995</c:v>
                </c:pt>
                <c:pt idx="62">
                  <c:v>-0.627</c:v>
                </c:pt>
                <c:pt idx="63">
                  <c:v>-0.6459999999999999</c:v>
                </c:pt>
                <c:pt idx="64">
                  <c:v>-0.318</c:v>
                </c:pt>
                <c:pt idx="65">
                  <c:v>-0.07400000000000001</c:v>
                </c:pt>
                <c:pt idx="66">
                  <c:v>-0.033</c:v>
                </c:pt>
                <c:pt idx="67">
                  <c:v>0.0040000000000000036</c:v>
                </c:pt>
                <c:pt idx="68">
                  <c:v>-0.0020000000000000018</c:v>
                </c:pt>
                <c:pt idx="69">
                  <c:v>-0.089</c:v>
                </c:pt>
                <c:pt idx="70">
                  <c:v>-0.11900000000000001</c:v>
                </c:pt>
                <c:pt idx="71">
                  <c:v>-0.111</c:v>
                </c:pt>
                <c:pt idx="72">
                  <c:v>-0.033</c:v>
                </c:pt>
                <c:pt idx="73">
                  <c:v>-0.029</c:v>
                </c:pt>
                <c:pt idx="74">
                  <c:v>-0.039</c:v>
                </c:pt>
                <c:pt idx="75">
                  <c:v>-0.022</c:v>
                </c:pt>
                <c:pt idx="76">
                  <c:v>0.022</c:v>
                </c:pt>
                <c:pt idx="77">
                  <c:v>0.009000000000000008</c:v>
                </c:pt>
                <c:pt idx="78">
                  <c:v>-0.08399999999999999</c:v>
                </c:pt>
                <c:pt idx="79">
                  <c:v>-0.14600000000000002</c:v>
                </c:pt>
                <c:pt idx="80">
                  <c:v>-0.138</c:v>
                </c:pt>
                <c:pt idx="81">
                  <c:v>-0.128</c:v>
                </c:pt>
                <c:pt idx="82">
                  <c:v>-0.141</c:v>
                </c:pt>
                <c:pt idx="83">
                  <c:v>-0.148</c:v>
                </c:pt>
                <c:pt idx="84">
                  <c:v>-0.09</c:v>
                </c:pt>
                <c:pt idx="85">
                  <c:v>-0.021999999999999992</c:v>
                </c:pt>
                <c:pt idx="86">
                  <c:v>0.048</c:v>
                </c:pt>
                <c:pt idx="87">
                  <c:v>0.054000000000000006</c:v>
                </c:pt>
                <c:pt idx="88">
                  <c:v>0.04500000000000001</c:v>
                </c:pt>
                <c:pt idx="89">
                  <c:v>0.03</c:v>
                </c:pt>
                <c:pt idx="90">
                  <c:v>0.07100000000000001</c:v>
                </c:pt>
                <c:pt idx="91">
                  <c:v>0.05499999999999999</c:v>
                </c:pt>
                <c:pt idx="92">
                  <c:v>0.034</c:v>
                </c:pt>
                <c:pt idx="93">
                  <c:v>0.01200000000000001</c:v>
                </c:pt>
                <c:pt idx="94">
                  <c:v>0.03799999999999999</c:v>
                </c:pt>
                <c:pt idx="95">
                  <c:v>0.091</c:v>
                </c:pt>
                <c:pt idx="96">
                  <c:v>0.124</c:v>
                </c:pt>
                <c:pt idx="97">
                  <c:v>0.198</c:v>
                </c:pt>
                <c:pt idx="98">
                  <c:v>0.178</c:v>
                </c:pt>
                <c:pt idx="99">
                  <c:v>0.16099999999999998</c:v>
                </c:pt>
                <c:pt idx="100">
                  <c:v>0.11100000000000002</c:v>
                </c:pt>
                <c:pt idx="101">
                  <c:v>0.08300000000000002</c:v>
                </c:pt>
                <c:pt idx="102">
                  <c:v>0.027999999999999997</c:v>
                </c:pt>
                <c:pt idx="103">
                  <c:v>-0.025999999999999995</c:v>
                </c:pt>
                <c:pt idx="104">
                  <c:v>-0.026999999999999996</c:v>
                </c:pt>
                <c:pt idx="105">
                  <c:v>0.020000000000000004</c:v>
                </c:pt>
                <c:pt idx="106">
                  <c:v>0.128</c:v>
                </c:pt>
                <c:pt idx="107">
                  <c:v>0.182</c:v>
                </c:pt>
                <c:pt idx="108">
                  <c:v>0.165</c:v>
                </c:pt>
                <c:pt idx="109">
                  <c:v>0.069</c:v>
                </c:pt>
                <c:pt idx="110">
                  <c:v>-0.020000000000000004</c:v>
                </c:pt>
                <c:pt idx="111">
                  <c:v>-0.153</c:v>
                </c:pt>
                <c:pt idx="112">
                  <c:v>-0.65</c:v>
                </c:pt>
                <c:pt idx="113">
                  <c:v>-1.312</c:v>
                </c:pt>
                <c:pt idx="114">
                  <c:v>-1.5219999999999998</c:v>
                </c:pt>
                <c:pt idx="115">
                  <c:v>-1.2460000000000002</c:v>
                </c:pt>
                <c:pt idx="116">
                  <c:v>-0.6589999999999999</c:v>
                </c:pt>
                <c:pt idx="117">
                  <c:v>-0.663</c:v>
                </c:pt>
                <c:pt idx="118">
                  <c:v>-0.808</c:v>
                </c:pt>
                <c:pt idx="119">
                  <c:v>-0.8260000000000001</c:v>
                </c:pt>
                <c:pt idx="120">
                  <c:v>-0.541</c:v>
                </c:pt>
                <c:pt idx="121">
                  <c:v>-0.189</c:v>
                </c:pt>
                <c:pt idx="122">
                  <c:v>-0.068</c:v>
                </c:pt>
                <c:pt idx="123">
                  <c:v>-0.202</c:v>
                </c:pt>
                <c:pt idx="124">
                  <c:v>-0.375</c:v>
                </c:pt>
                <c:pt idx="125">
                  <c:v>-0.33299999999999996</c:v>
                </c:pt>
                <c:pt idx="126">
                  <c:v>-0.22</c:v>
                </c:pt>
                <c:pt idx="127">
                  <c:v>-0.044000000000000004</c:v>
                </c:pt>
                <c:pt idx="128">
                  <c:v>0.01899999999999999</c:v>
                </c:pt>
                <c:pt idx="129">
                  <c:v>0.10900000000000001</c:v>
                </c:pt>
                <c:pt idx="130">
                  <c:v>0.139</c:v>
                </c:pt>
                <c:pt idx="131">
                  <c:v>-0.33299999999999996</c:v>
                </c:pt>
                <c:pt idx="132">
                  <c:v>-0.9410000000000001</c:v>
                </c:pt>
                <c:pt idx="133">
                  <c:v>-1.091</c:v>
                </c:pt>
                <c:pt idx="134">
                  <c:v>-0.765</c:v>
                </c:pt>
                <c:pt idx="135">
                  <c:v>-0.322</c:v>
                </c:pt>
                <c:pt idx="136">
                  <c:v>-0.251</c:v>
                </c:pt>
                <c:pt idx="137">
                  <c:v>-0.179</c:v>
                </c:pt>
                <c:pt idx="138">
                  <c:v>-0.035</c:v>
                </c:pt>
                <c:pt idx="139">
                  <c:v>0.07300000000000001</c:v>
                </c:pt>
                <c:pt idx="140">
                  <c:v>-0.392</c:v>
                </c:pt>
                <c:pt idx="141">
                  <c:v>-1.56</c:v>
                </c:pt>
                <c:pt idx="142">
                  <c:v>-2.02</c:v>
                </c:pt>
                <c:pt idx="143">
                  <c:v>-1.731</c:v>
                </c:pt>
                <c:pt idx="144">
                  <c:v>-0.65</c:v>
                </c:pt>
                <c:pt idx="145">
                  <c:v>-0.20900000000000002</c:v>
                </c:pt>
                <c:pt idx="146">
                  <c:v>-0.15000000000000002</c:v>
                </c:pt>
                <c:pt idx="147">
                  <c:v>-0.06</c:v>
                </c:pt>
                <c:pt idx="148">
                  <c:v>0.08000000000000002</c:v>
                </c:pt>
                <c:pt idx="149">
                  <c:v>0.22000000000000003</c:v>
                </c:pt>
                <c:pt idx="150">
                  <c:v>0.32</c:v>
                </c:pt>
                <c:pt idx="151">
                  <c:v>0.33</c:v>
                </c:pt>
                <c:pt idx="152">
                  <c:v>0.27</c:v>
                </c:pt>
                <c:pt idx="153">
                  <c:v>0.2</c:v>
                </c:pt>
                <c:pt idx="154">
                  <c:v>0.14</c:v>
                </c:pt>
                <c:pt idx="155">
                  <c:v>0.12</c:v>
                </c:pt>
                <c:pt idx="156">
                  <c:v>0.14</c:v>
                </c:pt>
              </c:numCache>
            </c:numRef>
          </c:val>
          <c:smooth val="0"/>
        </c:ser>
        <c:marker val="1"/>
        <c:axId val="56486506"/>
        <c:axId val="38616507"/>
      </c:lineChart>
      <c:catAx>
        <c:axId val="56486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00" b="1" i="0" u="none" baseline="0"/>
            </a:pPr>
          </a:p>
        </c:txPr>
        <c:crossAx val="38616507"/>
        <c:crossesAt val="-3"/>
        <c:auto val="1"/>
        <c:lblOffset val="100"/>
        <c:tickLblSkip val="5"/>
        <c:tickMarkSkip val="5"/>
        <c:noMultiLvlLbl val="0"/>
      </c:catAx>
      <c:valAx>
        <c:axId val="38616507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RADIATIVE FORCING (W/sq.m)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6486506"/>
        <c:crossesAt val="1"/>
        <c:crossBetween val="between"/>
        <c:dispUnits/>
        <c:majorUnit val="1"/>
        <c:minorUnit val="0.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Global Mean Temperature (Anomaly from 1961-1990) </a:t>
            </a:r>
          </a:p>
        </c:rich>
      </c:tx>
      <c:layout>
        <c:manualLayout>
          <c:xMode val="factor"/>
          <c:yMode val="factor"/>
          <c:x val="0.008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685"/>
          <c:w val="0.93725"/>
          <c:h val="0.8345"/>
        </c:manualLayout>
      </c:layout>
      <c:lineChart>
        <c:grouping val="standard"/>
        <c:varyColors val="0"/>
        <c:ser>
          <c:idx val="0"/>
          <c:order val="0"/>
          <c:tx>
            <c:v>Model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MODEL'!$E$32:$E$188</c:f>
              <c:numCache>
                <c:ptCount val="157"/>
                <c:pt idx="0">
                  <c:v>0.21191121840210872</c:v>
                </c:pt>
                <c:pt idx="1">
                  <c:v>0.20213667330264</c:v>
                </c:pt>
                <c:pt idx="2">
                  <c:v>0.19519413139235633</c:v>
                </c:pt>
                <c:pt idx="3">
                  <c:v>0.189878050182329</c:v>
                </c:pt>
                <c:pt idx="4">
                  <c:v>0.18375671994159085</c:v>
                </c:pt>
                <c:pt idx="5">
                  <c:v>0.149144162312219</c:v>
                </c:pt>
                <c:pt idx="6">
                  <c:v>0.07519955439825549</c:v>
                </c:pt>
                <c:pt idx="7">
                  <c:v>-0.003456433974083184</c:v>
                </c:pt>
                <c:pt idx="8">
                  <c:v>-0.046625568354877245</c:v>
                </c:pt>
                <c:pt idx="9">
                  <c:v>-0.03804508993997113</c:v>
                </c:pt>
                <c:pt idx="10">
                  <c:v>-0.01271332130743738</c:v>
                </c:pt>
                <c:pt idx="11">
                  <c:v>0.005383192278816118</c:v>
                </c:pt>
                <c:pt idx="12">
                  <c:v>0.0150228159244985</c:v>
                </c:pt>
                <c:pt idx="13">
                  <c:v>0.021606116770219674</c:v>
                </c:pt>
                <c:pt idx="14">
                  <c:v>0.03534701745112362</c:v>
                </c:pt>
                <c:pt idx="15">
                  <c:v>0.05218675927660929</c:v>
                </c:pt>
                <c:pt idx="16">
                  <c:v>0.06767309902561189</c:v>
                </c:pt>
                <c:pt idx="17">
                  <c:v>0.0803859553954453</c:v>
                </c:pt>
                <c:pt idx="18">
                  <c:v>0.09257125046289591</c:v>
                </c:pt>
                <c:pt idx="19">
                  <c:v>0.10499242083274768</c:v>
                </c:pt>
                <c:pt idx="20">
                  <c:v>0.11941182742763441</c:v>
                </c:pt>
                <c:pt idx="21">
                  <c:v>0.12968355825724767</c:v>
                </c:pt>
                <c:pt idx="22">
                  <c:v>0.13625432990740777</c:v>
                </c:pt>
                <c:pt idx="23">
                  <c:v>0.13822641838606914</c:v>
                </c:pt>
                <c:pt idx="24">
                  <c:v>0.1391806053756756</c:v>
                </c:pt>
                <c:pt idx="25">
                  <c:v>0.13546797399051416</c:v>
                </c:pt>
                <c:pt idx="26">
                  <c:v>0.1296309929737368</c:v>
                </c:pt>
                <c:pt idx="27">
                  <c:v>0.1229804190902857</c:v>
                </c:pt>
                <c:pt idx="28">
                  <c:v>0.11990580948276591</c:v>
                </c:pt>
                <c:pt idx="29">
                  <c:v>0.11990644760248606</c:v>
                </c:pt>
                <c:pt idx="30">
                  <c:v>0.1236101303149703</c:v>
                </c:pt>
                <c:pt idx="31">
                  <c:v>0.12937727408257454</c:v>
                </c:pt>
                <c:pt idx="32">
                  <c:v>0.11871129037700598</c:v>
                </c:pt>
                <c:pt idx="33">
                  <c:v>0.04669632449015465</c:v>
                </c:pt>
                <c:pt idx="34">
                  <c:v>-0.10712581636666751</c:v>
                </c:pt>
                <c:pt idx="35">
                  <c:v>-0.2799647639183074</c:v>
                </c:pt>
                <c:pt idx="36">
                  <c:v>-0.37942283770541785</c:v>
                </c:pt>
                <c:pt idx="37">
                  <c:v>-0.3936282972330526</c:v>
                </c:pt>
                <c:pt idx="38">
                  <c:v>-0.3750069507889897</c:v>
                </c:pt>
                <c:pt idx="39">
                  <c:v>-0.3799606346303115</c:v>
                </c:pt>
                <c:pt idx="40">
                  <c:v>-0.38092795167767834</c:v>
                </c:pt>
                <c:pt idx="41">
                  <c:v>-0.365538700420067</c:v>
                </c:pt>
                <c:pt idx="42">
                  <c:v>-0.3176453191053076</c:v>
                </c:pt>
                <c:pt idx="43">
                  <c:v>-0.2572489927250961</c:v>
                </c:pt>
                <c:pt idx="44">
                  <c:v>-0.19380601488655924</c:v>
                </c:pt>
                <c:pt idx="45">
                  <c:v>-0.16254203173488807</c:v>
                </c:pt>
                <c:pt idx="46">
                  <c:v>-0.15356338235819433</c:v>
                </c:pt>
                <c:pt idx="47">
                  <c:v>-0.14945413481445413</c:v>
                </c:pt>
                <c:pt idx="48">
                  <c:v>-0.12326154489653535</c:v>
                </c:pt>
                <c:pt idx="49">
                  <c:v>-0.08480020718511522</c:v>
                </c:pt>
                <c:pt idx="50">
                  <c:v>-0.05022809411734536</c:v>
                </c:pt>
                <c:pt idx="51">
                  <c:v>-0.03041827353858506</c:v>
                </c:pt>
                <c:pt idx="52">
                  <c:v>-0.05476551458992035</c:v>
                </c:pt>
                <c:pt idx="53">
                  <c:v>-0.09338440702846362</c:v>
                </c:pt>
                <c:pt idx="54">
                  <c:v>-0.12657896469064567</c:v>
                </c:pt>
                <c:pt idx="55">
                  <c:v>-0.12054335746021538</c:v>
                </c:pt>
                <c:pt idx="56">
                  <c:v>-0.10206069995502776</c:v>
                </c:pt>
                <c:pt idx="57">
                  <c:v>-0.07985000978075563</c:v>
                </c:pt>
                <c:pt idx="58">
                  <c:v>-0.05591996852057113</c:v>
                </c:pt>
                <c:pt idx="59">
                  <c:v>-0.030311106341737393</c:v>
                </c:pt>
                <c:pt idx="60">
                  <c:v>-0.0064212138767122395</c:v>
                </c:pt>
                <c:pt idx="61">
                  <c:v>-0.008560833839445559</c:v>
                </c:pt>
                <c:pt idx="62">
                  <c:v>-0.02417604430824305</c:v>
                </c:pt>
                <c:pt idx="63">
                  <c:v>-0.03877270466688332</c:v>
                </c:pt>
                <c:pt idx="64">
                  <c:v>-0.0265768672776186</c:v>
                </c:pt>
                <c:pt idx="65">
                  <c:v>0.001833862790757007</c:v>
                </c:pt>
                <c:pt idx="66">
                  <c:v>0.028690907824838602</c:v>
                </c:pt>
                <c:pt idx="67">
                  <c:v>0.053957098035853024</c:v>
                </c:pt>
                <c:pt idx="68">
                  <c:v>0.0746845926269658</c:v>
                </c:pt>
                <c:pt idx="69">
                  <c:v>0.08555583564735586</c:v>
                </c:pt>
                <c:pt idx="70">
                  <c:v>0.09242050663211487</c:v>
                </c:pt>
                <c:pt idx="71">
                  <c:v>0.09876638037135506</c:v>
                </c:pt>
                <c:pt idx="72">
                  <c:v>0.10991327914874878</c:v>
                </c:pt>
                <c:pt idx="73">
                  <c:v>0.11956249705303824</c:v>
                </c:pt>
                <c:pt idx="74">
                  <c:v>0.1269122097551563</c:v>
                </c:pt>
                <c:pt idx="75">
                  <c:v>0.13435370083578246</c:v>
                </c:pt>
                <c:pt idx="76">
                  <c:v>0.1438941959057036</c:v>
                </c:pt>
                <c:pt idx="77">
                  <c:v>0.15093915689427506</c:v>
                </c:pt>
                <c:pt idx="78">
                  <c:v>0.1499112549694635</c:v>
                </c:pt>
                <c:pt idx="79">
                  <c:v>0.14442429582857996</c:v>
                </c:pt>
                <c:pt idx="80">
                  <c:v>0.1404255194035397</c:v>
                </c:pt>
                <c:pt idx="81">
                  <c:v>0.13782359049733361</c:v>
                </c:pt>
                <c:pt idx="82">
                  <c:v>0.134673346098013</c:v>
                </c:pt>
                <c:pt idx="83">
                  <c:v>0.13151000321749107</c:v>
                </c:pt>
                <c:pt idx="84">
                  <c:v>0.1331939715183755</c:v>
                </c:pt>
                <c:pt idx="85">
                  <c:v>0.1396950831198648</c:v>
                </c:pt>
                <c:pt idx="86">
                  <c:v>0.15039203235188087</c:v>
                </c:pt>
                <c:pt idx="87">
                  <c:v>0.15983064283266396</c:v>
                </c:pt>
                <c:pt idx="88">
                  <c:v>0.16709566634018938</c:v>
                </c:pt>
                <c:pt idx="89">
                  <c:v>0.17209074836731098</c:v>
                </c:pt>
                <c:pt idx="90">
                  <c:v>0.17936942612999543</c:v>
                </c:pt>
                <c:pt idx="91">
                  <c:v>0.18430639474008445</c:v>
                </c:pt>
                <c:pt idx="92">
                  <c:v>0.18690597333934503</c:v>
                </c:pt>
                <c:pt idx="93">
                  <c:v>0.18746979383795837</c:v>
                </c:pt>
                <c:pt idx="94">
                  <c:v>0.18991362782952048</c:v>
                </c:pt>
                <c:pt idx="95">
                  <c:v>0.19595508087910138</c:v>
                </c:pt>
                <c:pt idx="96">
                  <c:v>0.20352351187177492</c:v>
                </c:pt>
                <c:pt idx="97">
                  <c:v>0.21544220052450724</c:v>
                </c:pt>
                <c:pt idx="98">
                  <c:v>0.22398956566055578</c:v>
                </c:pt>
                <c:pt idx="99">
                  <c:v>0.22993492423126694</c:v>
                </c:pt>
                <c:pt idx="100">
                  <c:v>0.23123129590958172</c:v>
                </c:pt>
                <c:pt idx="101">
                  <c:v>0.23027048108055273</c:v>
                </c:pt>
                <c:pt idx="102">
                  <c:v>0.22539561542780218</c:v>
                </c:pt>
                <c:pt idx="103">
                  <c:v>0.21730764283883894</c:v>
                </c:pt>
                <c:pt idx="104">
                  <c:v>0.21048130743590637</c:v>
                </c:pt>
                <c:pt idx="105">
                  <c:v>0.20829940510736852</c:v>
                </c:pt>
                <c:pt idx="106">
                  <c:v>0.21457544357388367</c:v>
                </c:pt>
                <c:pt idx="107">
                  <c:v>0.22391618916975448</c:v>
                </c:pt>
                <c:pt idx="108">
                  <c:v>0.23052497823045506</c:v>
                </c:pt>
                <c:pt idx="109">
                  <c:v>0.2289368118979634</c:v>
                </c:pt>
                <c:pt idx="110">
                  <c:v>0.2209905993090696</c:v>
                </c:pt>
                <c:pt idx="111">
                  <c:v>0.20441404037574018</c:v>
                </c:pt>
                <c:pt idx="112">
                  <c:v>0.15337109215967312</c:v>
                </c:pt>
                <c:pt idx="113">
                  <c:v>0.06103837002537865</c:v>
                </c:pt>
                <c:pt idx="114">
                  <c:v>-0.03219960699610325</c:v>
                </c:pt>
                <c:pt idx="115">
                  <c:v>-0.0899027704247225</c:v>
                </c:pt>
                <c:pt idx="116">
                  <c:v>-0.09455168941056558</c:v>
                </c:pt>
                <c:pt idx="117">
                  <c:v>-0.09885531572071488</c:v>
                </c:pt>
                <c:pt idx="118">
                  <c:v>-0.11341221314666139</c:v>
                </c:pt>
                <c:pt idx="119">
                  <c:v>-0.1270861155857494</c:v>
                </c:pt>
                <c:pt idx="120">
                  <c:v>-0.1173702826120524</c:v>
                </c:pt>
                <c:pt idx="121">
                  <c:v>-0.08300705197718561</c:v>
                </c:pt>
                <c:pt idx="122">
                  <c:v>-0.045209882328757556</c:v>
                </c:pt>
                <c:pt idx="123">
                  <c:v>-0.02357798560421623</c:v>
                </c:pt>
                <c:pt idx="124">
                  <c:v>-0.018420663215870464</c:v>
                </c:pt>
                <c:pt idx="125">
                  <c:v>-0.011014558593421625</c:v>
                </c:pt>
                <c:pt idx="126">
                  <c:v>0.0035912143015368325</c:v>
                </c:pt>
                <c:pt idx="127">
                  <c:v>0.028957411638582564</c:v>
                </c:pt>
                <c:pt idx="128">
                  <c:v>0.05491892902820486</c:v>
                </c:pt>
                <c:pt idx="129">
                  <c:v>0.08341065351916777</c:v>
                </c:pt>
                <c:pt idx="130">
                  <c:v>0.109553163363686</c:v>
                </c:pt>
                <c:pt idx="131">
                  <c:v>0.0962033498076616</c:v>
                </c:pt>
                <c:pt idx="132">
                  <c:v>0.039530276395125685</c:v>
                </c:pt>
                <c:pt idx="133">
                  <c:v>-0.0192903475645001</c:v>
                </c:pt>
                <c:pt idx="134">
                  <c:v>-0.044351249974467155</c:v>
                </c:pt>
                <c:pt idx="135">
                  <c:v>-0.03233793252425149</c:v>
                </c:pt>
                <c:pt idx="136">
                  <c:v>-0.017011904401283168</c:v>
                </c:pt>
                <c:pt idx="137">
                  <c:v>0.0011768142852468522</c:v>
                </c:pt>
                <c:pt idx="138">
                  <c:v>0.02716004227758506</c:v>
                </c:pt>
                <c:pt idx="139">
                  <c:v>0.05700623313101044</c:v>
                </c:pt>
                <c:pt idx="140">
                  <c:v>0.04726797977192351</c:v>
                </c:pt>
                <c:pt idx="141">
                  <c:v>-0.04826102656935022</c:v>
                </c:pt>
                <c:pt idx="142">
                  <c:v>-0.1629100048214423</c:v>
                </c:pt>
                <c:pt idx="143">
                  <c:v>-0.23765933267573286</c:v>
                </c:pt>
                <c:pt idx="144">
                  <c:v>-0.21973579697815504</c:v>
                </c:pt>
                <c:pt idx="145">
                  <c:v>-0.17186476852052301</c:v>
                </c:pt>
                <c:pt idx="146">
                  <c:v>-0.12739427613662452</c:v>
                </c:pt>
                <c:pt idx="147">
                  <c:v>-0.08343976273584364</c:v>
                </c:pt>
                <c:pt idx="148">
                  <c:v>-0.03615980799838686</c:v>
                </c:pt>
                <c:pt idx="149">
                  <c:v>0.013933092550917514</c:v>
                </c:pt>
                <c:pt idx="150">
                  <c:v>0.06341924675374308</c:v>
                </c:pt>
                <c:pt idx="151">
                  <c:v>0.10568952211200935</c:v>
                </c:pt>
                <c:pt idx="152">
                  <c:v>0.1366882489698411</c:v>
                </c:pt>
                <c:pt idx="153">
                  <c:v>0.1574919262870933</c:v>
                </c:pt>
                <c:pt idx="154">
                  <c:v>0.17049482244844155</c:v>
                </c:pt>
                <c:pt idx="155">
                  <c:v>0.1799460729981811</c:v>
                </c:pt>
                <c:pt idx="156">
                  <c:v>0.18941071876368445</c:v>
                </c:pt>
              </c:numCache>
            </c:numRef>
          </c:val>
          <c:smooth val="0"/>
        </c:ser>
        <c:ser>
          <c:idx val="1"/>
          <c:order val="1"/>
          <c:tx>
            <c:v>Observations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'CLIMATE MODEL'!$K$32:$K$188</c:f>
                <c:numCache>
                  <c:ptCount val="157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0.19833333333333333</c:v>
                  </c:pt>
                  <c:pt idx="12">
                    <c:v>0.19666666666666668</c:v>
                  </c:pt>
                  <c:pt idx="13">
                    <c:v>0.195</c:v>
                  </c:pt>
                  <c:pt idx="14">
                    <c:v>0.19333333333333336</c:v>
                  </c:pt>
                  <c:pt idx="15">
                    <c:v>0.19166666666666668</c:v>
                  </c:pt>
                  <c:pt idx="16">
                    <c:v>0.19</c:v>
                  </c:pt>
                  <c:pt idx="17">
                    <c:v>0.18833333333333335</c:v>
                  </c:pt>
                  <c:pt idx="18">
                    <c:v>0.18666666666666668</c:v>
                  </c:pt>
                  <c:pt idx="19">
                    <c:v>0.18500000000000003</c:v>
                  </c:pt>
                  <c:pt idx="20">
                    <c:v>0.18333333333333335</c:v>
                  </c:pt>
                  <c:pt idx="21">
                    <c:v>0.18166666666666667</c:v>
                  </c:pt>
                  <c:pt idx="22">
                    <c:v>0.18000000000000002</c:v>
                  </c:pt>
                  <c:pt idx="23">
                    <c:v>0.17833333333333334</c:v>
                  </c:pt>
                  <c:pt idx="24">
                    <c:v>0.17666666666666667</c:v>
                  </c:pt>
                  <c:pt idx="25">
                    <c:v>0.17500000000000002</c:v>
                  </c:pt>
                  <c:pt idx="26">
                    <c:v>0.17333333333333334</c:v>
                  </c:pt>
                  <c:pt idx="27">
                    <c:v>0.1716666666666667</c:v>
                  </c:pt>
                  <c:pt idx="28">
                    <c:v>0.17</c:v>
                  </c:pt>
                  <c:pt idx="29">
                    <c:v>0.16833333333333333</c:v>
                  </c:pt>
                  <c:pt idx="30">
                    <c:v>0.16666666666666669</c:v>
                  </c:pt>
                  <c:pt idx="31">
                    <c:v>0.165</c:v>
                  </c:pt>
                  <c:pt idx="32">
                    <c:v>0.16333333333333333</c:v>
                  </c:pt>
                  <c:pt idx="33">
                    <c:v>0.16166666666666668</c:v>
                  </c:pt>
                  <c:pt idx="34">
                    <c:v>0.16000000000000003</c:v>
                  </c:pt>
                  <c:pt idx="35">
                    <c:v>0.15833333333333335</c:v>
                  </c:pt>
                  <c:pt idx="36">
                    <c:v>0.15666666666666668</c:v>
                  </c:pt>
                  <c:pt idx="37">
                    <c:v>0.15500000000000003</c:v>
                  </c:pt>
                  <c:pt idx="38">
                    <c:v>0.15333333333333335</c:v>
                  </c:pt>
                  <c:pt idx="39">
                    <c:v>0.15166666666666667</c:v>
                  </c:pt>
                  <c:pt idx="40">
                    <c:v>0.15000000000000002</c:v>
                  </c:pt>
                  <c:pt idx="41">
                    <c:v>0.14833333333333334</c:v>
                  </c:pt>
                  <c:pt idx="42">
                    <c:v>0.14666666666666667</c:v>
                  </c:pt>
                  <c:pt idx="43">
                    <c:v>0.14500000000000002</c:v>
                  </c:pt>
                  <c:pt idx="44">
                    <c:v>0.14333333333333334</c:v>
                  </c:pt>
                  <c:pt idx="45">
                    <c:v>0.14166666666666666</c:v>
                  </c:pt>
                  <c:pt idx="46">
                    <c:v>0.14</c:v>
                  </c:pt>
                  <c:pt idx="47">
                    <c:v>0.13833333333333336</c:v>
                  </c:pt>
                  <c:pt idx="48">
                    <c:v>0.13666666666666666</c:v>
                  </c:pt>
                  <c:pt idx="49">
                    <c:v>0.135</c:v>
                  </c:pt>
                  <c:pt idx="50">
                    <c:v>0.13333333333333336</c:v>
                  </c:pt>
                  <c:pt idx="51">
                    <c:v>0.13166666666666668</c:v>
                  </c:pt>
                  <c:pt idx="52">
                    <c:v>0.13</c:v>
                  </c:pt>
                  <c:pt idx="53">
                    <c:v>0.12833333333333335</c:v>
                  </c:pt>
                  <c:pt idx="54">
                    <c:v>0.12666666666666668</c:v>
                  </c:pt>
                  <c:pt idx="55">
                    <c:v>0.125</c:v>
                  </c:pt>
                  <c:pt idx="56">
                    <c:v>0.12333333333333335</c:v>
                  </c:pt>
                  <c:pt idx="57">
                    <c:v>0.12166666666666667</c:v>
                  </c:pt>
                  <c:pt idx="58">
                    <c:v>0.12000000000000002</c:v>
                  </c:pt>
                  <c:pt idx="59">
                    <c:v>0.11833333333333335</c:v>
                  </c:pt>
                  <c:pt idx="60">
                    <c:v>0.11666666666666668</c:v>
                  </c:pt>
                  <c:pt idx="61">
                    <c:v>0.11500000000000002</c:v>
                  </c:pt>
                  <c:pt idx="62">
                    <c:v>0.11333333333333334</c:v>
                  </c:pt>
                  <c:pt idx="63">
                    <c:v>0.11166666666666669</c:v>
                  </c:pt>
                  <c:pt idx="64">
                    <c:v>0.15</c:v>
                  </c:pt>
                  <c:pt idx="65">
                    <c:v>0.15</c:v>
                  </c:pt>
                  <c:pt idx="66">
                    <c:v>0.15</c:v>
                  </c:pt>
                  <c:pt idx="67">
                    <c:v>0.15</c:v>
                  </c:pt>
                  <c:pt idx="68">
                    <c:v>0.15</c:v>
                  </c:pt>
                  <c:pt idx="69">
                    <c:v>0.15</c:v>
                  </c:pt>
                  <c:pt idx="70">
                    <c:v>0.1</c:v>
                  </c:pt>
                  <c:pt idx="71">
                    <c:v>0.09833333333333334</c:v>
                  </c:pt>
                  <c:pt idx="72">
                    <c:v>0.09666666666666669</c:v>
                  </c:pt>
                  <c:pt idx="73">
                    <c:v>0.09500000000000001</c:v>
                  </c:pt>
                  <c:pt idx="74">
                    <c:v>0.09333333333333335</c:v>
                  </c:pt>
                  <c:pt idx="75">
                    <c:v>0.09166666666666667</c:v>
                  </c:pt>
                  <c:pt idx="76">
                    <c:v>0.09000000000000001</c:v>
                  </c:pt>
                  <c:pt idx="77">
                    <c:v>0.08833333333333336</c:v>
                  </c:pt>
                  <c:pt idx="78">
                    <c:v>0.08666666666666668</c:v>
                  </c:pt>
                  <c:pt idx="79">
                    <c:v>0.08500000000000002</c:v>
                  </c:pt>
                  <c:pt idx="80">
                    <c:v>0.08333333333333334</c:v>
                  </c:pt>
                  <c:pt idx="81">
                    <c:v>0.08166666666666668</c:v>
                  </c:pt>
                  <c:pt idx="82">
                    <c:v>0.08000000000000003</c:v>
                  </c:pt>
                  <c:pt idx="83">
                    <c:v>0.07833333333333335</c:v>
                  </c:pt>
                  <c:pt idx="84">
                    <c:v>0.07666666666666669</c:v>
                  </c:pt>
                  <c:pt idx="85">
                    <c:v>0.07500000000000001</c:v>
                  </c:pt>
                  <c:pt idx="86">
                    <c:v>0.07333333333333333</c:v>
                  </c:pt>
                  <c:pt idx="87">
                    <c:v>0.07166666666666668</c:v>
                  </c:pt>
                  <c:pt idx="88">
                    <c:v>0.07</c:v>
                  </c:pt>
                  <c:pt idx="89">
                    <c:v>0.06833333333333336</c:v>
                  </c:pt>
                  <c:pt idx="90">
                    <c:v>0.06666666666666668</c:v>
                  </c:pt>
                  <c:pt idx="91">
                    <c:v>0.065</c:v>
                  </c:pt>
                  <c:pt idx="92">
                    <c:v>0.06333333333333335</c:v>
                  </c:pt>
                  <c:pt idx="93">
                    <c:v>0.061666666666666675</c:v>
                  </c:pt>
                  <c:pt idx="94">
                    <c:v>0.060000000000000026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  <c:pt idx="99">
                    <c:v>0.1</c:v>
                  </c:pt>
                  <c:pt idx="100">
                    <c:v>0.05000000000000002</c:v>
                  </c:pt>
                  <c:pt idx="101">
                    <c:v>0.05</c:v>
                  </c:pt>
                  <c:pt idx="102">
                    <c:v>0.05</c:v>
                  </c:pt>
                  <c:pt idx="103">
                    <c:v>0.05</c:v>
                  </c:pt>
                  <c:pt idx="104">
                    <c:v>0.05</c:v>
                  </c:pt>
                  <c:pt idx="105">
                    <c:v>0.05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0.05</c:v>
                  </c:pt>
                  <c:pt idx="111">
                    <c:v>0.05</c:v>
                  </c:pt>
                  <c:pt idx="112">
                    <c:v>0.05</c:v>
                  </c:pt>
                  <c:pt idx="113">
                    <c:v>0.05</c:v>
                  </c:pt>
                  <c:pt idx="114">
                    <c:v>0.05</c:v>
                  </c:pt>
                  <c:pt idx="115">
                    <c:v>0.05</c:v>
                  </c:pt>
                  <c:pt idx="116">
                    <c:v>0.05</c:v>
                  </c:pt>
                  <c:pt idx="117">
                    <c:v>0.05</c:v>
                  </c:pt>
                  <c:pt idx="118">
                    <c:v>0.05</c:v>
                  </c:pt>
                  <c:pt idx="119">
                    <c:v>0.05</c:v>
                  </c:pt>
                  <c:pt idx="120">
                    <c:v>0.05</c:v>
                  </c:pt>
                  <c:pt idx="121">
                    <c:v>0.05</c:v>
                  </c:pt>
                  <c:pt idx="122">
                    <c:v>0.05</c:v>
                  </c:pt>
                  <c:pt idx="123">
                    <c:v>0.05</c:v>
                  </c:pt>
                  <c:pt idx="124">
                    <c:v>0.05</c:v>
                  </c:pt>
                  <c:pt idx="125">
                    <c:v>0.05</c:v>
                  </c:pt>
                  <c:pt idx="126">
                    <c:v>0.05</c:v>
                  </c:pt>
                  <c:pt idx="127">
                    <c:v>0.05</c:v>
                  </c:pt>
                  <c:pt idx="128">
                    <c:v>0.05</c:v>
                  </c:pt>
                  <c:pt idx="129">
                    <c:v>0.05</c:v>
                  </c:pt>
                  <c:pt idx="130">
                    <c:v>0.05</c:v>
                  </c:pt>
                  <c:pt idx="131">
                    <c:v>0.05</c:v>
                  </c:pt>
                  <c:pt idx="132">
                    <c:v>0.05</c:v>
                  </c:pt>
                  <c:pt idx="133">
                    <c:v>0.05</c:v>
                  </c:pt>
                  <c:pt idx="134">
                    <c:v>0.05</c:v>
                  </c:pt>
                  <c:pt idx="135">
                    <c:v>0.05</c:v>
                  </c:pt>
                  <c:pt idx="136">
                    <c:v>0.05</c:v>
                  </c:pt>
                  <c:pt idx="137">
                    <c:v>0.05</c:v>
                  </c:pt>
                  <c:pt idx="138">
                    <c:v>0.05</c:v>
                  </c:pt>
                  <c:pt idx="139">
                    <c:v>0.05</c:v>
                  </c:pt>
                  <c:pt idx="140">
                    <c:v>0.05</c:v>
                  </c:pt>
                  <c:pt idx="141">
                    <c:v>0.05</c:v>
                  </c:pt>
                  <c:pt idx="142">
                    <c:v>0.05</c:v>
                  </c:pt>
                  <c:pt idx="143">
                    <c:v>0.05</c:v>
                  </c:pt>
                  <c:pt idx="144">
                    <c:v>0.05</c:v>
                  </c:pt>
                  <c:pt idx="145">
                    <c:v>0.05</c:v>
                  </c:pt>
                  <c:pt idx="146">
                    <c:v>0.05</c:v>
                  </c:pt>
                  <c:pt idx="147">
                    <c:v>0.05</c:v>
                  </c:pt>
                  <c:pt idx="148">
                    <c:v>0.05</c:v>
                  </c:pt>
                  <c:pt idx="149">
                    <c:v>0.05</c:v>
                  </c:pt>
                  <c:pt idx="150">
                    <c:v>0.05</c:v>
                  </c:pt>
                  <c:pt idx="151">
                    <c:v>0.05</c:v>
                  </c:pt>
                  <c:pt idx="152">
                    <c:v>0.05</c:v>
                  </c:pt>
                  <c:pt idx="153">
                    <c:v>0.05</c:v>
                  </c:pt>
                  <c:pt idx="154">
                    <c:v>0.05</c:v>
                  </c:pt>
                  <c:pt idx="155">
                    <c:v>0.05</c:v>
                  </c:pt>
                  <c:pt idx="156">
                    <c:v>0.05</c:v>
                  </c:pt>
                </c:numCache>
              </c:numRef>
            </c:plus>
            <c:minus>
              <c:numRef>
                <c:f>'CLIMATE MODEL'!$K$32:$K$188</c:f>
                <c:numCache>
                  <c:ptCount val="157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0.19833333333333333</c:v>
                  </c:pt>
                  <c:pt idx="12">
                    <c:v>0.19666666666666668</c:v>
                  </c:pt>
                  <c:pt idx="13">
                    <c:v>0.195</c:v>
                  </c:pt>
                  <c:pt idx="14">
                    <c:v>0.19333333333333336</c:v>
                  </c:pt>
                  <c:pt idx="15">
                    <c:v>0.19166666666666668</c:v>
                  </c:pt>
                  <c:pt idx="16">
                    <c:v>0.19</c:v>
                  </c:pt>
                  <c:pt idx="17">
                    <c:v>0.18833333333333335</c:v>
                  </c:pt>
                  <c:pt idx="18">
                    <c:v>0.18666666666666668</c:v>
                  </c:pt>
                  <c:pt idx="19">
                    <c:v>0.18500000000000003</c:v>
                  </c:pt>
                  <c:pt idx="20">
                    <c:v>0.18333333333333335</c:v>
                  </c:pt>
                  <c:pt idx="21">
                    <c:v>0.18166666666666667</c:v>
                  </c:pt>
                  <c:pt idx="22">
                    <c:v>0.18000000000000002</c:v>
                  </c:pt>
                  <c:pt idx="23">
                    <c:v>0.17833333333333334</c:v>
                  </c:pt>
                  <c:pt idx="24">
                    <c:v>0.17666666666666667</c:v>
                  </c:pt>
                  <c:pt idx="25">
                    <c:v>0.17500000000000002</c:v>
                  </c:pt>
                  <c:pt idx="26">
                    <c:v>0.17333333333333334</c:v>
                  </c:pt>
                  <c:pt idx="27">
                    <c:v>0.1716666666666667</c:v>
                  </c:pt>
                  <c:pt idx="28">
                    <c:v>0.17</c:v>
                  </c:pt>
                  <c:pt idx="29">
                    <c:v>0.16833333333333333</c:v>
                  </c:pt>
                  <c:pt idx="30">
                    <c:v>0.16666666666666669</c:v>
                  </c:pt>
                  <c:pt idx="31">
                    <c:v>0.165</c:v>
                  </c:pt>
                  <c:pt idx="32">
                    <c:v>0.16333333333333333</c:v>
                  </c:pt>
                  <c:pt idx="33">
                    <c:v>0.16166666666666668</c:v>
                  </c:pt>
                  <c:pt idx="34">
                    <c:v>0.16000000000000003</c:v>
                  </c:pt>
                  <c:pt idx="35">
                    <c:v>0.15833333333333335</c:v>
                  </c:pt>
                  <c:pt idx="36">
                    <c:v>0.15666666666666668</c:v>
                  </c:pt>
                  <c:pt idx="37">
                    <c:v>0.15500000000000003</c:v>
                  </c:pt>
                  <c:pt idx="38">
                    <c:v>0.15333333333333335</c:v>
                  </c:pt>
                  <c:pt idx="39">
                    <c:v>0.15166666666666667</c:v>
                  </c:pt>
                  <c:pt idx="40">
                    <c:v>0.15000000000000002</c:v>
                  </c:pt>
                  <c:pt idx="41">
                    <c:v>0.14833333333333334</c:v>
                  </c:pt>
                  <c:pt idx="42">
                    <c:v>0.14666666666666667</c:v>
                  </c:pt>
                  <c:pt idx="43">
                    <c:v>0.14500000000000002</c:v>
                  </c:pt>
                  <c:pt idx="44">
                    <c:v>0.14333333333333334</c:v>
                  </c:pt>
                  <c:pt idx="45">
                    <c:v>0.14166666666666666</c:v>
                  </c:pt>
                  <c:pt idx="46">
                    <c:v>0.14</c:v>
                  </c:pt>
                  <c:pt idx="47">
                    <c:v>0.13833333333333336</c:v>
                  </c:pt>
                  <c:pt idx="48">
                    <c:v>0.13666666666666666</c:v>
                  </c:pt>
                  <c:pt idx="49">
                    <c:v>0.135</c:v>
                  </c:pt>
                  <c:pt idx="50">
                    <c:v>0.13333333333333336</c:v>
                  </c:pt>
                  <c:pt idx="51">
                    <c:v>0.13166666666666668</c:v>
                  </c:pt>
                  <c:pt idx="52">
                    <c:v>0.13</c:v>
                  </c:pt>
                  <c:pt idx="53">
                    <c:v>0.12833333333333335</c:v>
                  </c:pt>
                  <c:pt idx="54">
                    <c:v>0.12666666666666668</c:v>
                  </c:pt>
                  <c:pt idx="55">
                    <c:v>0.125</c:v>
                  </c:pt>
                  <c:pt idx="56">
                    <c:v>0.12333333333333335</c:v>
                  </c:pt>
                  <c:pt idx="57">
                    <c:v>0.12166666666666667</c:v>
                  </c:pt>
                  <c:pt idx="58">
                    <c:v>0.12000000000000002</c:v>
                  </c:pt>
                  <c:pt idx="59">
                    <c:v>0.11833333333333335</c:v>
                  </c:pt>
                  <c:pt idx="60">
                    <c:v>0.11666666666666668</c:v>
                  </c:pt>
                  <c:pt idx="61">
                    <c:v>0.11500000000000002</c:v>
                  </c:pt>
                  <c:pt idx="62">
                    <c:v>0.11333333333333334</c:v>
                  </c:pt>
                  <c:pt idx="63">
                    <c:v>0.11166666666666669</c:v>
                  </c:pt>
                  <c:pt idx="64">
                    <c:v>0.15</c:v>
                  </c:pt>
                  <c:pt idx="65">
                    <c:v>0.15</c:v>
                  </c:pt>
                  <c:pt idx="66">
                    <c:v>0.15</c:v>
                  </c:pt>
                  <c:pt idx="67">
                    <c:v>0.15</c:v>
                  </c:pt>
                  <c:pt idx="68">
                    <c:v>0.15</c:v>
                  </c:pt>
                  <c:pt idx="69">
                    <c:v>0.15</c:v>
                  </c:pt>
                  <c:pt idx="70">
                    <c:v>0.1</c:v>
                  </c:pt>
                  <c:pt idx="71">
                    <c:v>0.09833333333333334</c:v>
                  </c:pt>
                  <c:pt idx="72">
                    <c:v>0.09666666666666669</c:v>
                  </c:pt>
                  <c:pt idx="73">
                    <c:v>0.09500000000000001</c:v>
                  </c:pt>
                  <c:pt idx="74">
                    <c:v>0.09333333333333335</c:v>
                  </c:pt>
                  <c:pt idx="75">
                    <c:v>0.09166666666666667</c:v>
                  </c:pt>
                  <c:pt idx="76">
                    <c:v>0.09000000000000001</c:v>
                  </c:pt>
                  <c:pt idx="77">
                    <c:v>0.08833333333333336</c:v>
                  </c:pt>
                  <c:pt idx="78">
                    <c:v>0.08666666666666668</c:v>
                  </c:pt>
                  <c:pt idx="79">
                    <c:v>0.08500000000000002</c:v>
                  </c:pt>
                  <c:pt idx="80">
                    <c:v>0.08333333333333334</c:v>
                  </c:pt>
                  <c:pt idx="81">
                    <c:v>0.08166666666666668</c:v>
                  </c:pt>
                  <c:pt idx="82">
                    <c:v>0.08000000000000003</c:v>
                  </c:pt>
                  <c:pt idx="83">
                    <c:v>0.07833333333333335</c:v>
                  </c:pt>
                  <c:pt idx="84">
                    <c:v>0.07666666666666669</c:v>
                  </c:pt>
                  <c:pt idx="85">
                    <c:v>0.07500000000000001</c:v>
                  </c:pt>
                  <c:pt idx="86">
                    <c:v>0.07333333333333333</c:v>
                  </c:pt>
                  <c:pt idx="87">
                    <c:v>0.07166666666666668</c:v>
                  </c:pt>
                  <c:pt idx="88">
                    <c:v>0.07</c:v>
                  </c:pt>
                  <c:pt idx="89">
                    <c:v>0.06833333333333336</c:v>
                  </c:pt>
                  <c:pt idx="90">
                    <c:v>0.06666666666666668</c:v>
                  </c:pt>
                  <c:pt idx="91">
                    <c:v>0.065</c:v>
                  </c:pt>
                  <c:pt idx="92">
                    <c:v>0.06333333333333335</c:v>
                  </c:pt>
                  <c:pt idx="93">
                    <c:v>0.061666666666666675</c:v>
                  </c:pt>
                  <c:pt idx="94">
                    <c:v>0.060000000000000026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  <c:pt idx="99">
                    <c:v>0.1</c:v>
                  </c:pt>
                  <c:pt idx="100">
                    <c:v>0.05000000000000002</c:v>
                  </c:pt>
                  <c:pt idx="101">
                    <c:v>0.05</c:v>
                  </c:pt>
                  <c:pt idx="102">
                    <c:v>0.05</c:v>
                  </c:pt>
                  <c:pt idx="103">
                    <c:v>0.05</c:v>
                  </c:pt>
                  <c:pt idx="104">
                    <c:v>0.05</c:v>
                  </c:pt>
                  <c:pt idx="105">
                    <c:v>0.05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0.05</c:v>
                  </c:pt>
                  <c:pt idx="111">
                    <c:v>0.05</c:v>
                  </c:pt>
                  <c:pt idx="112">
                    <c:v>0.05</c:v>
                  </c:pt>
                  <c:pt idx="113">
                    <c:v>0.05</c:v>
                  </c:pt>
                  <c:pt idx="114">
                    <c:v>0.05</c:v>
                  </c:pt>
                  <c:pt idx="115">
                    <c:v>0.05</c:v>
                  </c:pt>
                  <c:pt idx="116">
                    <c:v>0.05</c:v>
                  </c:pt>
                  <c:pt idx="117">
                    <c:v>0.05</c:v>
                  </c:pt>
                  <c:pt idx="118">
                    <c:v>0.05</c:v>
                  </c:pt>
                  <c:pt idx="119">
                    <c:v>0.05</c:v>
                  </c:pt>
                  <c:pt idx="120">
                    <c:v>0.05</c:v>
                  </c:pt>
                  <c:pt idx="121">
                    <c:v>0.05</c:v>
                  </c:pt>
                  <c:pt idx="122">
                    <c:v>0.05</c:v>
                  </c:pt>
                  <c:pt idx="123">
                    <c:v>0.05</c:v>
                  </c:pt>
                  <c:pt idx="124">
                    <c:v>0.05</c:v>
                  </c:pt>
                  <c:pt idx="125">
                    <c:v>0.05</c:v>
                  </c:pt>
                  <c:pt idx="126">
                    <c:v>0.05</c:v>
                  </c:pt>
                  <c:pt idx="127">
                    <c:v>0.05</c:v>
                  </c:pt>
                  <c:pt idx="128">
                    <c:v>0.05</c:v>
                  </c:pt>
                  <c:pt idx="129">
                    <c:v>0.05</c:v>
                  </c:pt>
                  <c:pt idx="130">
                    <c:v>0.05</c:v>
                  </c:pt>
                  <c:pt idx="131">
                    <c:v>0.05</c:v>
                  </c:pt>
                  <c:pt idx="132">
                    <c:v>0.05</c:v>
                  </c:pt>
                  <c:pt idx="133">
                    <c:v>0.05</c:v>
                  </c:pt>
                  <c:pt idx="134">
                    <c:v>0.05</c:v>
                  </c:pt>
                  <c:pt idx="135">
                    <c:v>0.05</c:v>
                  </c:pt>
                  <c:pt idx="136">
                    <c:v>0.05</c:v>
                  </c:pt>
                  <c:pt idx="137">
                    <c:v>0.05</c:v>
                  </c:pt>
                  <c:pt idx="138">
                    <c:v>0.05</c:v>
                  </c:pt>
                  <c:pt idx="139">
                    <c:v>0.05</c:v>
                  </c:pt>
                  <c:pt idx="140">
                    <c:v>0.05</c:v>
                  </c:pt>
                  <c:pt idx="141">
                    <c:v>0.05</c:v>
                  </c:pt>
                  <c:pt idx="142">
                    <c:v>0.05</c:v>
                  </c:pt>
                  <c:pt idx="143">
                    <c:v>0.05</c:v>
                  </c:pt>
                  <c:pt idx="144">
                    <c:v>0.05</c:v>
                  </c:pt>
                  <c:pt idx="145">
                    <c:v>0.05</c:v>
                  </c:pt>
                  <c:pt idx="146">
                    <c:v>0.05</c:v>
                  </c:pt>
                  <c:pt idx="147">
                    <c:v>0.05</c:v>
                  </c:pt>
                  <c:pt idx="148">
                    <c:v>0.05</c:v>
                  </c:pt>
                  <c:pt idx="149">
                    <c:v>0.05</c:v>
                  </c:pt>
                  <c:pt idx="150">
                    <c:v>0.05</c:v>
                  </c:pt>
                  <c:pt idx="151">
                    <c:v>0.05</c:v>
                  </c:pt>
                  <c:pt idx="152">
                    <c:v>0.05</c:v>
                  </c:pt>
                  <c:pt idx="153">
                    <c:v>0.05</c:v>
                  </c:pt>
                  <c:pt idx="154">
                    <c:v>0.05</c:v>
                  </c:pt>
                  <c:pt idx="155">
                    <c:v>0.05</c:v>
                  </c:pt>
                  <c:pt idx="156">
                    <c:v>0.05</c:v>
                  </c:pt>
                </c:numCache>
              </c:numRef>
            </c:minus>
            <c:noEndCap val="0"/>
          </c:errBars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MODEL'!$J$32:$J$188</c:f>
              <c:numCache>
                <c:ptCount val="157"/>
                <c:pt idx="0">
                  <c:v>-0.439</c:v>
                </c:pt>
                <c:pt idx="1">
                  <c:v>-0.306</c:v>
                </c:pt>
                <c:pt idx="2">
                  <c:v>-0.309</c:v>
                </c:pt>
                <c:pt idx="3">
                  <c:v>-0.342</c:v>
                </c:pt>
                <c:pt idx="4">
                  <c:v>-0.299</c:v>
                </c:pt>
                <c:pt idx="5">
                  <c:v>-0.341</c:v>
                </c:pt>
                <c:pt idx="6">
                  <c:v>-0.409</c:v>
                </c:pt>
                <c:pt idx="7">
                  <c:v>-0.482</c:v>
                </c:pt>
                <c:pt idx="8">
                  <c:v>-0.49</c:v>
                </c:pt>
                <c:pt idx="9">
                  <c:v>-0.36</c:v>
                </c:pt>
                <c:pt idx="10">
                  <c:v>-0.392</c:v>
                </c:pt>
                <c:pt idx="11">
                  <c:v>-0.409</c:v>
                </c:pt>
                <c:pt idx="12">
                  <c:v>-0.521</c:v>
                </c:pt>
                <c:pt idx="13">
                  <c:v>-0.315</c:v>
                </c:pt>
                <c:pt idx="14">
                  <c:v>-0.503</c:v>
                </c:pt>
                <c:pt idx="15">
                  <c:v>-0.308</c:v>
                </c:pt>
                <c:pt idx="16">
                  <c:v>-0.314</c:v>
                </c:pt>
                <c:pt idx="17">
                  <c:v>-0.338</c:v>
                </c:pt>
                <c:pt idx="18">
                  <c:v>-0.297</c:v>
                </c:pt>
                <c:pt idx="19">
                  <c:v>-0.307</c:v>
                </c:pt>
                <c:pt idx="20">
                  <c:v>-0.303</c:v>
                </c:pt>
                <c:pt idx="21">
                  <c:v>-0.349</c:v>
                </c:pt>
                <c:pt idx="22">
                  <c:v>-0.275</c:v>
                </c:pt>
                <c:pt idx="23">
                  <c:v>-0.336</c:v>
                </c:pt>
                <c:pt idx="24">
                  <c:v>-0.376</c:v>
                </c:pt>
                <c:pt idx="25">
                  <c:v>-0.409</c:v>
                </c:pt>
                <c:pt idx="26">
                  <c:v>-0.375</c:v>
                </c:pt>
                <c:pt idx="27">
                  <c:v>-0.129</c:v>
                </c:pt>
                <c:pt idx="28">
                  <c:v>-0.018</c:v>
                </c:pt>
                <c:pt idx="29">
                  <c:v>-0.26</c:v>
                </c:pt>
                <c:pt idx="30">
                  <c:v>-0.249</c:v>
                </c:pt>
                <c:pt idx="31">
                  <c:v>-0.25</c:v>
                </c:pt>
                <c:pt idx="32">
                  <c:v>-0.255</c:v>
                </c:pt>
                <c:pt idx="33">
                  <c:v>-0.306</c:v>
                </c:pt>
                <c:pt idx="34">
                  <c:v>-0.37</c:v>
                </c:pt>
                <c:pt idx="35">
                  <c:v>-0.362</c:v>
                </c:pt>
                <c:pt idx="36">
                  <c:v>-0.289</c:v>
                </c:pt>
                <c:pt idx="37">
                  <c:v>-0.375</c:v>
                </c:pt>
                <c:pt idx="38">
                  <c:v>-0.34</c:v>
                </c:pt>
                <c:pt idx="39">
                  <c:v>-0.223</c:v>
                </c:pt>
                <c:pt idx="40">
                  <c:v>-0.422</c:v>
                </c:pt>
                <c:pt idx="41">
                  <c:v>-0.383</c:v>
                </c:pt>
                <c:pt idx="42">
                  <c:v>-0.478</c:v>
                </c:pt>
                <c:pt idx="43">
                  <c:v>-0.502</c:v>
                </c:pt>
                <c:pt idx="44">
                  <c:v>-0.435</c:v>
                </c:pt>
                <c:pt idx="45">
                  <c:v>-0.416</c:v>
                </c:pt>
                <c:pt idx="46">
                  <c:v>-0.238</c:v>
                </c:pt>
                <c:pt idx="47">
                  <c:v>-0.258</c:v>
                </c:pt>
                <c:pt idx="48">
                  <c:v>-0.399</c:v>
                </c:pt>
                <c:pt idx="49">
                  <c:v>-0.319</c:v>
                </c:pt>
                <c:pt idx="50">
                  <c:v>-0.253</c:v>
                </c:pt>
                <c:pt idx="51">
                  <c:v>-0.316</c:v>
                </c:pt>
                <c:pt idx="52">
                  <c:v>-0.427</c:v>
                </c:pt>
                <c:pt idx="53">
                  <c:v>-0.494</c:v>
                </c:pt>
                <c:pt idx="54">
                  <c:v>-0.537</c:v>
                </c:pt>
                <c:pt idx="55">
                  <c:v>-0.424</c:v>
                </c:pt>
                <c:pt idx="56">
                  <c:v>-0.349</c:v>
                </c:pt>
                <c:pt idx="57">
                  <c:v>-0.518</c:v>
                </c:pt>
                <c:pt idx="58">
                  <c:v>-0.554</c:v>
                </c:pt>
                <c:pt idx="59">
                  <c:v>-0.559</c:v>
                </c:pt>
                <c:pt idx="60">
                  <c:v>-0.544</c:v>
                </c:pt>
                <c:pt idx="61">
                  <c:v>-0.573</c:v>
                </c:pt>
                <c:pt idx="62">
                  <c:v>-0.496</c:v>
                </c:pt>
                <c:pt idx="63">
                  <c:v>-0.485</c:v>
                </c:pt>
                <c:pt idx="64">
                  <c:v>-0.318</c:v>
                </c:pt>
                <c:pt idx="65">
                  <c:v>-0.246</c:v>
                </c:pt>
                <c:pt idx="66">
                  <c:v>-0.432</c:v>
                </c:pt>
                <c:pt idx="67">
                  <c:v>-0.493</c:v>
                </c:pt>
                <c:pt idx="68">
                  <c:v>-0.387</c:v>
                </c:pt>
                <c:pt idx="69">
                  <c:v>-0.333</c:v>
                </c:pt>
                <c:pt idx="70">
                  <c:v>-0.327</c:v>
                </c:pt>
                <c:pt idx="71">
                  <c:v>-0.268</c:v>
                </c:pt>
                <c:pt idx="72">
                  <c:v>-0.376</c:v>
                </c:pt>
                <c:pt idx="73">
                  <c:v>-0.345</c:v>
                </c:pt>
                <c:pt idx="74">
                  <c:v>-0.356</c:v>
                </c:pt>
                <c:pt idx="75">
                  <c:v>-0.274</c:v>
                </c:pt>
                <c:pt idx="76">
                  <c:v>-0.179</c:v>
                </c:pt>
                <c:pt idx="77">
                  <c:v>-0.257</c:v>
                </c:pt>
                <c:pt idx="78">
                  <c:v>-0.255</c:v>
                </c:pt>
                <c:pt idx="79">
                  <c:v>-0.358</c:v>
                </c:pt>
                <c:pt idx="80">
                  <c:v>-0.171</c:v>
                </c:pt>
                <c:pt idx="81">
                  <c:v>-0.139</c:v>
                </c:pt>
                <c:pt idx="82">
                  <c:v>-0.161</c:v>
                </c:pt>
                <c:pt idx="83">
                  <c:v>-0.282</c:v>
                </c:pt>
                <c:pt idx="84">
                  <c:v>-0.161</c:v>
                </c:pt>
                <c:pt idx="85">
                  <c:v>-0.185</c:v>
                </c:pt>
                <c:pt idx="86">
                  <c:v>-0.149</c:v>
                </c:pt>
                <c:pt idx="87">
                  <c:v>-0.041</c:v>
                </c:pt>
                <c:pt idx="88">
                  <c:v>0.002</c:v>
                </c:pt>
                <c:pt idx="89">
                  <c:v>-0.003</c:v>
                </c:pt>
                <c:pt idx="90">
                  <c:v>0.008</c:v>
                </c:pt>
                <c:pt idx="91">
                  <c:v>0.062</c:v>
                </c:pt>
                <c:pt idx="92">
                  <c:v>-0.02</c:v>
                </c:pt>
                <c:pt idx="93">
                  <c:v>-0.018</c:v>
                </c:pt>
                <c:pt idx="94">
                  <c:v>0.099</c:v>
                </c:pt>
                <c:pt idx="95">
                  <c:v>-0.024</c:v>
                </c:pt>
                <c:pt idx="96">
                  <c:v>-0.19</c:v>
                </c:pt>
                <c:pt idx="97">
                  <c:v>-0.193</c:v>
                </c:pt>
                <c:pt idx="98">
                  <c:v>-0.195</c:v>
                </c:pt>
                <c:pt idx="99">
                  <c:v>-0.206</c:v>
                </c:pt>
                <c:pt idx="100">
                  <c:v>-0.293</c:v>
                </c:pt>
                <c:pt idx="101">
                  <c:v>-0.168</c:v>
                </c:pt>
                <c:pt idx="102">
                  <c:v>-0.094</c:v>
                </c:pt>
                <c:pt idx="103">
                  <c:v>-0.045</c:v>
                </c:pt>
                <c:pt idx="104">
                  <c:v>-0.245</c:v>
                </c:pt>
                <c:pt idx="105">
                  <c:v>-0.268</c:v>
                </c:pt>
                <c:pt idx="106">
                  <c:v>-0.336</c:v>
                </c:pt>
                <c:pt idx="107">
                  <c:v>-0.083</c:v>
                </c:pt>
                <c:pt idx="108">
                  <c:v>-0.019</c:v>
                </c:pt>
                <c:pt idx="109">
                  <c:v>-0.073</c:v>
                </c:pt>
                <c:pt idx="110">
                  <c:v>-0.118</c:v>
                </c:pt>
                <c:pt idx="111">
                  <c:v>-0.031</c:v>
                </c:pt>
                <c:pt idx="112">
                  <c:v>-0.034</c:v>
                </c:pt>
                <c:pt idx="113">
                  <c:v>-0.009</c:v>
                </c:pt>
                <c:pt idx="114">
                  <c:v>-0.277</c:v>
                </c:pt>
                <c:pt idx="115">
                  <c:v>-0.21</c:v>
                </c:pt>
                <c:pt idx="116">
                  <c:v>-0.15</c:v>
                </c:pt>
                <c:pt idx="117">
                  <c:v>-0.147</c:v>
                </c:pt>
                <c:pt idx="118">
                  <c:v>-0.159</c:v>
                </c:pt>
                <c:pt idx="119">
                  <c:v>-0.025</c:v>
                </c:pt>
                <c:pt idx="120">
                  <c:v>-0.073</c:v>
                </c:pt>
                <c:pt idx="121">
                  <c:v>-0.181</c:v>
                </c:pt>
                <c:pt idx="122">
                  <c:v>-0.066</c:v>
                </c:pt>
                <c:pt idx="123">
                  <c:v>0.058</c:v>
                </c:pt>
                <c:pt idx="124">
                  <c:v>-0.206</c:v>
                </c:pt>
                <c:pt idx="125">
                  <c:v>-0.161</c:v>
                </c:pt>
                <c:pt idx="126">
                  <c:v>-0.24</c:v>
                </c:pt>
                <c:pt idx="127">
                  <c:v>0.006</c:v>
                </c:pt>
                <c:pt idx="128">
                  <c:v>-0.059</c:v>
                </c:pt>
                <c:pt idx="129">
                  <c:v>0.046</c:v>
                </c:pt>
                <c:pt idx="130">
                  <c:v>0.071</c:v>
                </c:pt>
                <c:pt idx="131">
                  <c:v>0.11</c:v>
                </c:pt>
                <c:pt idx="132">
                  <c:v>0.016</c:v>
                </c:pt>
                <c:pt idx="133">
                  <c:v>0.171</c:v>
                </c:pt>
                <c:pt idx="134">
                  <c:v>-0.019</c:v>
                </c:pt>
                <c:pt idx="135">
                  <c:v>-0.037</c:v>
                </c:pt>
                <c:pt idx="136">
                  <c:v>0.034</c:v>
                </c:pt>
                <c:pt idx="137">
                  <c:v>0.178</c:v>
                </c:pt>
                <c:pt idx="138">
                  <c:v>0.174</c:v>
                </c:pt>
                <c:pt idx="139">
                  <c:v>0.109</c:v>
                </c:pt>
                <c:pt idx="140">
                  <c:v>0.247</c:v>
                </c:pt>
                <c:pt idx="141">
                  <c:v>0.203</c:v>
                </c:pt>
                <c:pt idx="142">
                  <c:v>0.07</c:v>
                </c:pt>
                <c:pt idx="143">
                  <c:v>0.104</c:v>
                </c:pt>
                <c:pt idx="144">
                  <c:v>0.169</c:v>
                </c:pt>
                <c:pt idx="145">
                  <c:v>0.27</c:v>
                </c:pt>
                <c:pt idx="146">
                  <c:v>0.138</c:v>
                </c:pt>
                <c:pt idx="147">
                  <c:v>0.347</c:v>
                </c:pt>
                <c:pt idx="148">
                  <c:v>0.526</c:v>
                </c:pt>
                <c:pt idx="149">
                  <c:v>0.302</c:v>
                </c:pt>
                <c:pt idx="150">
                  <c:v>0.277</c:v>
                </c:pt>
                <c:pt idx="151">
                  <c:v>0.406</c:v>
                </c:pt>
                <c:pt idx="152">
                  <c:v>0.455</c:v>
                </c:pt>
                <c:pt idx="153">
                  <c:v>0.465</c:v>
                </c:pt>
                <c:pt idx="154">
                  <c:v>0.444</c:v>
                </c:pt>
                <c:pt idx="155">
                  <c:v>0.475</c:v>
                </c:pt>
                <c:pt idx="156">
                  <c:v>0.42</c:v>
                </c:pt>
              </c:numCache>
            </c:numRef>
          </c:val>
          <c:smooth val="1"/>
        </c:ser>
        <c:ser>
          <c:idx val="4"/>
          <c:order val="2"/>
          <c:tx>
            <c:v>Smoothed Observations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'CLIMATE MODEL'!$L$32:$L$188</c:f>
              <c:numCache>
                <c:ptCount val="157"/>
                <c:pt idx="0">
                  <c:v>-0.34995559</c:v>
                </c:pt>
                <c:pt idx="1">
                  <c:v>-0.34345521</c:v>
                </c:pt>
                <c:pt idx="2">
                  <c:v>-0.3419112</c:v>
                </c:pt>
                <c:pt idx="3">
                  <c:v>-0.34697186</c:v>
                </c:pt>
                <c:pt idx="4">
                  <c:v>-0.35818449</c:v>
                </c:pt>
                <c:pt idx="5">
                  <c:v>-0.37353991</c:v>
                </c:pt>
                <c:pt idx="6">
                  <c:v>-0.3904609</c:v>
                </c:pt>
                <c:pt idx="7">
                  <c:v>-0.40589631</c:v>
                </c:pt>
                <c:pt idx="8">
                  <c:v>-0.41672622</c:v>
                </c:pt>
                <c:pt idx="9">
                  <c:v>-0.42231517</c:v>
                </c:pt>
                <c:pt idx="10">
                  <c:v>-0.42295192</c:v>
                </c:pt>
                <c:pt idx="11">
                  <c:v>-0.41825374</c:v>
                </c:pt>
                <c:pt idx="12">
                  <c:v>-0.40961346</c:v>
                </c:pt>
                <c:pt idx="13">
                  <c:v>-0.39806234</c:v>
                </c:pt>
                <c:pt idx="14">
                  <c:v>-0.38349124</c:v>
                </c:pt>
                <c:pt idx="15">
                  <c:v>-0.36576292</c:v>
                </c:pt>
                <c:pt idx="16">
                  <c:v>-0.3474171</c:v>
                </c:pt>
                <c:pt idx="17">
                  <c:v>-0.33194044</c:v>
                </c:pt>
                <c:pt idx="18">
                  <c:v>-0.32135865</c:v>
                </c:pt>
                <c:pt idx="19">
                  <c:v>-0.31607324</c:v>
                </c:pt>
                <c:pt idx="20">
                  <c:v>-0.31693104</c:v>
                </c:pt>
                <c:pt idx="21">
                  <c:v>-0.3233226</c:v>
                </c:pt>
                <c:pt idx="22">
                  <c:v>-0.33010779</c:v>
                </c:pt>
                <c:pt idx="23">
                  <c:v>-0.33016538</c:v>
                </c:pt>
                <c:pt idx="24">
                  <c:v>-0.31930438</c:v>
                </c:pt>
                <c:pt idx="25">
                  <c:v>-0.29902825</c:v>
                </c:pt>
                <c:pt idx="26">
                  <c:v>-0.2735977</c:v>
                </c:pt>
                <c:pt idx="27">
                  <c:v>-0.24865454</c:v>
                </c:pt>
                <c:pt idx="28">
                  <c:v>-0.2298663</c:v>
                </c:pt>
                <c:pt idx="29">
                  <c:v>-0.22284782</c:v>
                </c:pt>
                <c:pt idx="30">
                  <c:v>-0.23083061</c:v>
                </c:pt>
                <c:pt idx="31">
                  <c:v>-0.25099466</c:v>
                </c:pt>
                <c:pt idx="32">
                  <c:v>-0.27658611</c:v>
                </c:pt>
                <c:pt idx="33">
                  <c:v>-0.2999774</c:v>
                </c:pt>
                <c:pt idx="34">
                  <c:v>-0.31555956</c:v>
                </c:pt>
                <c:pt idx="35">
                  <c:v>-0.32471731</c:v>
                </c:pt>
                <c:pt idx="36">
                  <c:v>-0.33088055</c:v>
                </c:pt>
                <c:pt idx="37">
                  <c:v>-0.33632778</c:v>
                </c:pt>
                <c:pt idx="38">
                  <c:v>-0.34496956</c:v>
                </c:pt>
                <c:pt idx="39">
                  <c:v>-0.35931341</c:v>
                </c:pt>
                <c:pt idx="40">
                  <c:v>-0.37875364</c:v>
                </c:pt>
                <c:pt idx="41">
                  <c:v>-0.39783562</c:v>
                </c:pt>
                <c:pt idx="42">
                  <c:v>-0.40881153</c:v>
                </c:pt>
                <c:pt idx="43">
                  <c:v>-0.40880737</c:v>
                </c:pt>
                <c:pt idx="44">
                  <c:v>-0.39842713</c:v>
                </c:pt>
                <c:pt idx="45">
                  <c:v>-0.37885566</c:v>
                </c:pt>
                <c:pt idx="46">
                  <c:v>-0.35540411</c:v>
                </c:pt>
                <c:pt idx="47">
                  <c:v>-0.33545043</c:v>
                </c:pt>
                <c:pt idx="48">
                  <c:v>-0.32563628</c:v>
                </c:pt>
                <c:pt idx="49">
                  <c:v>-0.33048932</c:v>
                </c:pt>
                <c:pt idx="50">
                  <c:v>-0.34849707</c:v>
                </c:pt>
                <c:pt idx="51">
                  <c:v>-0.37300336</c:v>
                </c:pt>
                <c:pt idx="52">
                  <c:v>-0.39762041</c:v>
                </c:pt>
                <c:pt idx="53">
                  <c:v>-0.42041886</c:v>
                </c:pt>
                <c:pt idx="54">
                  <c:v>-0.44217842</c:v>
                </c:pt>
                <c:pt idx="55">
                  <c:v>-0.46204802</c:v>
                </c:pt>
                <c:pt idx="56">
                  <c:v>-0.47915828</c:v>
                </c:pt>
                <c:pt idx="57">
                  <c:v>-0.49447329</c:v>
                </c:pt>
                <c:pt idx="58">
                  <c:v>-0.50848921</c:v>
                </c:pt>
                <c:pt idx="59">
                  <c:v>-0.51812035</c:v>
                </c:pt>
                <c:pt idx="60">
                  <c:v>-0.51680031</c:v>
                </c:pt>
                <c:pt idx="61">
                  <c:v>-0.50094171</c:v>
                </c:pt>
                <c:pt idx="62">
                  <c:v>-0.47439193</c:v>
                </c:pt>
                <c:pt idx="63">
                  <c:v>-0.44545956</c:v>
                </c:pt>
                <c:pt idx="64">
                  <c:v>-0.42025583</c:v>
                </c:pt>
                <c:pt idx="65">
                  <c:v>-0.40093424</c:v>
                </c:pt>
                <c:pt idx="66">
                  <c:v>-0.38688878</c:v>
                </c:pt>
                <c:pt idx="67">
                  <c:v>-0.37675839</c:v>
                </c:pt>
                <c:pt idx="68">
                  <c:v>-0.36883632</c:v>
                </c:pt>
                <c:pt idx="69">
                  <c:v>-0.36113675</c:v>
                </c:pt>
                <c:pt idx="70">
                  <c:v>-0.351804</c:v>
                </c:pt>
                <c:pt idx="71">
                  <c:v>-0.33943119</c:v>
                </c:pt>
                <c:pt idx="72">
                  <c:v>-0.32590454</c:v>
                </c:pt>
                <c:pt idx="73">
                  <c:v>-0.31299519</c:v>
                </c:pt>
                <c:pt idx="74">
                  <c:v>-0.30067885</c:v>
                </c:pt>
                <c:pt idx="75">
                  <c:v>-0.28833691</c:v>
                </c:pt>
                <c:pt idx="76">
                  <c:v>-0.27469893</c:v>
                </c:pt>
                <c:pt idx="77">
                  <c:v>-0.25939995</c:v>
                </c:pt>
                <c:pt idx="78">
                  <c:v>-0.24484231</c:v>
                </c:pt>
                <c:pt idx="79">
                  <c:v>-0.23268264</c:v>
                </c:pt>
                <c:pt idx="80">
                  <c:v>-0.22199241</c:v>
                </c:pt>
                <c:pt idx="81">
                  <c:v>-0.21153868</c:v>
                </c:pt>
                <c:pt idx="82">
                  <c:v>-0.19921009</c:v>
                </c:pt>
                <c:pt idx="83">
                  <c:v>-0.18368798</c:v>
                </c:pt>
                <c:pt idx="84">
                  <c:v>-0.16427489</c:v>
                </c:pt>
                <c:pt idx="85">
                  <c:v>-0.14040048</c:v>
                </c:pt>
                <c:pt idx="86">
                  <c:v>-0.11083648</c:v>
                </c:pt>
                <c:pt idx="87">
                  <c:v>-0.077129595</c:v>
                </c:pt>
                <c:pt idx="88">
                  <c:v>-0.045274791</c:v>
                </c:pt>
                <c:pt idx="89">
                  <c:v>-0.019553848</c:v>
                </c:pt>
                <c:pt idx="90">
                  <c:v>-0.0010754326</c:v>
                </c:pt>
                <c:pt idx="91">
                  <c:v>0.0077658589</c:v>
                </c:pt>
                <c:pt idx="92">
                  <c:v>0.0041879219</c:v>
                </c:pt>
                <c:pt idx="93">
                  <c:v>-0.011453424</c:v>
                </c:pt>
                <c:pt idx="94">
                  <c:v>-0.037322813</c:v>
                </c:pt>
                <c:pt idx="95">
                  <c:v>-0.071624256</c:v>
                </c:pt>
                <c:pt idx="96">
                  <c:v>-0.1103024</c:v>
                </c:pt>
                <c:pt idx="97">
                  <c:v>-0.14597441</c:v>
                </c:pt>
                <c:pt idx="98">
                  <c:v>-0.17141538</c:v>
                </c:pt>
                <c:pt idx="99">
                  <c:v>-0.18351506</c:v>
                </c:pt>
                <c:pt idx="100">
                  <c:v>-0.18433451</c:v>
                </c:pt>
                <c:pt idx="101">
                  <c:v>-0.18130187</c:v>
                </c:pt>
                <c:pt idx="102">
                  <c:v>-0.18074503</c:v>
                </c:pt>
                <c:pt idx="103">
                  <c:v>-0.18156276</c:v>
                </c:pt>
                <c:pt idx="104">
                  <c:v>-0.18028707</c:v>
                </c:pt>
                <c:pt idx="105">
                  <c:v>-0.17506036</c:v>
                </c:pt>
                <c:pt idx="106">
                  <c:v>-0.16446966</c:v>
                </c:pt>
                <c:pt idx="107">
                  <c:v>-0.14650731</c:v>
                </c:pt>
                <c:pt idx="108">
                  <c:v>-0.12131955</c:v>
                </c:pt>
                <c:pt idx="109">
                  <c:v>-0.095923352</c:v>
                </c:pt>
                <c:pt idx="110">
                  <c:v>-0.081008875</c:v>
                </c:pt>
                <c:pt idx="111">
                  <c:v>-0.08135396</c:v>
                </c:pt>
                <c:pt idx="112">
                  <c:v>-0.094454598</c:v>
                </c:pt>
                <c:pt idx="113">
                  <c:v>-0.11347345</c:v>
                </c:pt>
                <c:pt idx="114">
                  <c:v>-0.13069076</c:v>
                </c:pt>
                <c:pt idx="115">
                  <c:v>-0.1414485</c:v>
                </c:pt>
                <c:pt idx="116">
                  <c:v>-0.14467281</c:v>
                </c:pt>
                <c:pt idx="117">
                  <c:v>-0.14012494</c:v>
                </c:pt>
                <c:pt idx="118">
                  <c:v>-0.1274493</c:v>
                </c:pt>
                <c:pt idx="119">
                  <c:v>-0.11096897</c:v>
                </c:pt>
                <c:pt idx="120">
                  <c:v>-0.098717151</c:v>
                </c:pt>
                <c:pt idx="121">
                  <c:v>-0.095260635</c:v>
                </c:pt>
                <c:pt idx="122">
                  <c:v>-0.098700962</c:v>
                </c:pt>
                <c:pt idx="123">
                  <c:v>-0.10468878</c:v>
                </c:pt>
                <c:pt idx="124">
                  <c:v>-0.10844893</c:v>
                </c:pt>
                <c:pt idx="125">
                  <c:v>-0.10425127</c:v>
                </c:pt>
                <c:pt idx="126">
                  <c:v>-0.089145511</c:v>
                </c:pt>
                <c:pt idx="127">
                  <c:v>-0.06467836</c:v>
                </c:pt>
                <c:pt idx="128">
                  <c:v>-0.032482208</c:v>
                </c:pt>
                <c:pt idx="129">
                  <c:v>0.0032706684</c:v>
                </c:pt>
                <c:pt idx="130">
                  <c:v>0.032464416</c:v>
                </c:pt>
                <c:pt idx="131">
                  <c:v>0.048895454</c:v>
                </c:pt>
                <c:pt idx="132">
                  <c:v>0.054625372</c:v>
                </c:pt>
                <c:pt idx="133">
                  <c:v>0.05652575</c:v>
                </c:pt>
                <c:pt idx="134">
                  <c:v>0.059859456</c:v>
                </c:pt>
                <c:pt idx="135">
                  <c:v>0.068299525</c:v>
                </c:pt>
                <c:pt idx="136">
                  <c:v>0.084753636</c:v>
                </c:pt>
                <c:pt idx="137">
                  <c:v>0.10655459</c:v>
                </c:pt>
                <c:pt idx="138">
                  <c:v>0.12778269</c:v>
                </c:pt>
                <c:pt idx="139">
                  <c:v>0.14439107</c:v>
                </c:pt>
                <c:pt idx="140">
                  <c:v>0.154743</c:v>
                </c:pt>
                <c:pt idx="141">
                  <c:v>0.15892281</c:v>
                </c:pt>
                <c:pt idx="142">
                  <c:v>0.16185054</c:v>
                </c:pt>
                <c:pt idx="143">
                  <c:v>0.17252186</c:v>
                </c:pt>
                <c:pt idx="144">
                  <c:v>0.19495476</c:v>
                </c:pt>
                <c:pt idx="145">
                  <c:v>0.22567271</c:v>
                </c:pt>
                <c:pt idx="146">
                  <c:v>0.26091068</c:v>
                </c:pt>
                <c:pt idx="147">
                  <c:v>0.29686479</c:v>
                </c:pt>
                <c:pt idx="148">
                  <c:v>0.3291485</c:v>
                </c:pt>
                <c:pt idx="149">
                  <c:v>0.35621207</c:v>
                </c:pt>
                <c:pt idx="150">
                  <c:v>0.37912142</c:v>
                </c:pt>
                <c:pt idx="151">
                  <c:v>0.39862655</c:v>
                </c:pt>
                <c:pt idx="152">
                  <c:v>0.4138536</c:v>
                </c:pt>
                <c:pt idx="153">
                  <c:v>0.42605285</c:v>
                </c:pt>
                <c:pt idx="154">
                  <c:v>0.4371998</c:v>
                </c:pt>
                <c:pt idx="155">
                  <c:v>0.44501641</c:v>
                </c:pt>
                <c:pt idx="156">
                  <c:v>0.44703654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'CLIMATE MODEL'!$B$18</c:f>
              <c:strCache>
                <c:ptCount val="1"/>
                <c:pt idx="0">
                  <c:v>Y = 0.01 (W/sqm)/K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2004244"/>
        <c:axId val="40929333"/>
      </c:lineChart>
      <c:catAx>
        <c:axId val="12004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975" b="1" i="0" u="none" baseline="0"/>
            </a:pPr>
          </a:p>
        </c:txPr>
        <c:crossAx val="40929333"/>
        <c:crossesAt val="-0.8"/>
        <c:auto val="0"/>
        <c:lblOffset val="100"/>
        <c:tickLblSkip val="5"/>
        <c:tickMarkSkip val="5"/>
        <c:noMultiLvlLbl val="0"/>
      </c:catAx>
      <c:valAx>
        <c:axId val="40929333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Temp Anomaly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/>
            </a:pPr>
          </a:p>
        </c:txPr>
        <c:crossAx val="12004244"/>
        <c:crossesAt val="1"/>
        <c:crossBetween val="between"/>
        <c:dispUnits/>
        <c:majorUnit val="0.2"/>
        <c:minorUnit val="0.04"/>
      </c:valAx>
      <c:spPr>
        <a:noFill/>
      </c:spPr>
    </c:plotArea>
    <c:legend>
      <c:legendPos val="r"/>
      <c:layout>
        <c:manualLayout>
          <c:xMode val="edge"/>
          <c:yMode val="edge"/>
          <c:x val="0.10825"/>
          <c:y val="0.02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Global Mean Temperature (Anomaly from 1850-1879) </a:t>
            </a:r>
          </a:p>
        </c:rich>
      </c:tx>
      <c:layout>
        <c:manualLayout>
          <c:xMode val="factor"/>
          <c:yMode val="factor"/>
          <c:x val="0.008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685"/>
          <c:w val="0.93725"/>
          <c:h val="0.8345"/>
        </c:manualLayout>
      </c:layout>
      <c:lineChart>
        <c:grouping val="standard"/>
        <c:varyColors val="0"/>
        <c:ser>
          <c:idx val="0"/>
          <c:order val="0"/>
          <c:tx>
            <c:v>Model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MODEL'!$D$32:$D$188</c:f>
              <c:numCache>
                <c:ptCount val="157"/>
                <c:pt idx="0">
                  <c:v>-0.010392375533428165</c:v>
                </c:pt>
                <c:pt idx="1">
                  <c:v>-0.020166920632896893</c:v>
                </c:pt>
                <c:pt idx="2">
                  <c:v>-0.027109462543180564</c:v>
                </c:pt>
                <c:pt idx="3">
                  <c:v>-0.032425543753207886</c:v>
                </c:pt>
                <c:pt idx="4">
                  <c:v>-0.03854687399394605</c:v>
                </c:pt>
                <c:pt idx="5">
                  <c:v>-0.07315943162331791</c:v>
                </c:pt>
                <c:pt idx="6">
                  <c:v>-0.1471040395372814</c:v>
                </c:pt>
                <c:pt idx="7">
                  <c:v>-0.22576002790962008</c:v>
                </c:pt>
                <c:pt idx="8">
                  <c:v>-0.26892916229041414</c:v>
                </c:pt>
                <c:pt idx="9">
                  <c:v>-0.260348683875508</c:v>
                </c:pt>
                <c:pt idx="10">
                  <c:v>-0.23501691524297427</c:v>
                </c:pt>
                <c:pt idx="11">
                  <c:v>-0.21692040165672077</c:v>
                </c:pt>
                <c:pt idx="12">
                  <c:v>-0.2072807780110384</c:v>
                </c:pt>
                <c:pt idx="13">
                  <c:v>-0.20069747716531722</c:v>
                </c:pt>
                <c:pt idx="14">
                  <c:v>-0.18695657648441327</c:v>
                </c:pt>
                <c:pt idx="15">
                  <c:v>-0.1701168346589276</c:v>
                </c:pt>
                <c:pt idx="16">
                  <c:v>-0.154630494909925</c:v>
                </c:pt>
                <c:pt idx="17">
                  <c:v>-0.1419176385400916</c:v>
                </c:pt>
                <c:pt idx="18">
                  <c:v>-0.12973234347264098</c:v>
                </c:pt>
                <c:pt idx="19">
                  <c:v>-0.11731117310278921</c:v>
                </c:pt>
                <c:pt idx="20">
                  <c:v>-0.10289176650790248</c:v>
                </c:pt>
                <c:pt idx="21">
                  <c:v>-0.09262003567828922</c:v>
                </c:pt>
                <c:pt idx="22">
                  <c:v>-0.08604926402812911</c:v>
                </c:pt>
                <c:pt idx="23">
                  <c:v>-0.08407717554946775</c:v>
                </c:pt>
                <c:pt idx="24">
                  <c:v>-0.0831229885598613</c:v>
                </c:pt>
                <c:pt idx="25">
                  <c:v>-0.08683561994502273</c:v>
                </c:pt>
                <c:pt idx="26">
                  <c:v>-0.09267260096180008</c:v>
                </c:pt>
                <c:pt idx="27">
                  <c:v>-0.09932317484525119</c:v>
                </c:pt>
                <c:pt idx="28">
                  <c:v>-0.10239778445277098</c:v>
                </c:pt>
                <c:pt idx="29">
                  <c:v>-0.10239714633305083</c:v>
                </c:pt>
                <c:pt idx="30">
                  <c:v>-0.0986934636205666</c:v>
                </c:pt>
                <c:pt idx="31">
                  <c:v>-0.09292631985296235</c:v>
                </c:pt>
                <c:pt idx="32">
                  <c:v>-0.10359230355853091</c:v>
                </c:pt>
                <c:pt idx="33">
                  <c:v>-0.17560726944538224</c:v>
                </c:pt>
                <c:pt idx="34">
                  <c:v>-0.3294294103022044</c:v>
                </c:pt>
                <c:pt idx="35">
                  <c:v>-0.5022683578538443</c:v>
                </c:pt>
                <c:pt idx="36">
                  <c:v>-0.6017264316409547</c:v>
                </c:pt>
                <c:pt idx="37">
                  <c:v>-0.6159318911685895</c:v>
                </c:pt>
                <c:pt idx="38">
                  <c:v>-0.5973105447245266</c:v>
                </c:pt>
                <c:pt idx="39">
                  <c:v>-0.6022642285658484</c:v>
                </c:pt>
                <c:pt idx="40">
                  <c:v>-0.6032315456132152</c:v>
                </c:pt>
                <c:pt idx="41">
                  <c:v>-0.5878422943556039</c:v>
                </c:pt>
                <c:pt idx="42">
                  <c:v>-0.5399489130408445</c:v>
                </c:pt>
                <c:pt idx="43">
                  <c:v>-0.479552586660633</c:v>
                </c:pt>
                <c:pt idx="44">
                  <c:v>-0.41610960882209613</c:v>
                </c:pt>
                <c:pt idx="45">
                  <c:v>-0.38484562567042496</c:v>
                </c:pt>
                <c:pt idx="46">
                  <c:v>-0.3758669762937312</c:v>
                </c:pt>
                <c:pt idx="47">
                  <c:v>-0.371757728749991</c:v>
                </c:pt>
                <c:pt idx="48">
                  <c:v>-0.34556513883207224</c:v>
                </c:pt>
                <c:pt idx="49">
                  <c:v>-0.3071038011206521</c:v>
                </c:pt>
                <c:pt idx="50">
                  <c:v>-0.27253168805288225</c:v>
                </c:pt>
                <c:pt idx="51">
                  <c:v>-0.25272186747412195</c:v>
                </c:pt>
                <c:pt idx="52">
                  <c:v>-0.27706910852545724</c:v>
                </c:pt>
                <c:pt idx="53">
                  <c:v>-0.3156880009640005</c:v>
                </c:pt>
                <c:pt idx="54">
                  <c:v>-0.34888255862618256</c:v>
                </c:pt>
                <c:pt idx="55">
                  <c:v>-0.3428469513957523</c:v>
                </c:pt>
                <c:pt idx="56">
                  <c:v>-0.32436429389056465</c:v>
                </c:pt>
                <c:pt idx="57">
                  <c:v>-0.3021536037162925</c:v>
                </c:pt>
                <c:pt idx="58">
                  <c:v>-0.278223562456108</c:v>
                </c:pt>
                <c:pt idx="59">
                  <c:v>-0.2526147002772743</c:v>
                </c:pt>
                <c:pt idx="60">
                  <c:v>-0.22872480781224913</c:v>
                </c:pt>
                <c:pt idx="61">
                  <c:v>-0.23086442777498245</c:v>
                </c:pt>
                <c:pt idx="62">
                  <c:v>-0.24647963824377994</c:v>
                </c:pt>
                <c:pt idx="63">
                  <c:v>-0.2610762986024202</c:v>
                </c:pt>
                <c:pt idx="64">
                  <c:v>-0.2488804612131555</c:v>
                </c:pt>
                <c:pt idx="65">
                  <c:v>-0.22046973114477988</c:v>
                </c:pt>
                <c:pt idx="66">
                  <c:v>-0.1936126861106983</c:v>
                </c:pt>
                <c:pt idx="67">
                  <c:v>-0.16834649589968387</c:v>
                </c:pt>
                <c:pt idx="68">
                  <c:v>-0.14761900130857109</c:v>
                </c:pt>
                <c:pt idx="69">
                  <c:v>-0.13674775828818103</c:v>
                </c:pt>
                <c:pt idx="70">
                  <c:v>-0.12988308730342202</c:v>
                </c:pt>
                <c:pt idx="71">
                  <c:v>-0.12353721356418183</c:v>
                </c:pt>
                <c:pt idx="72">
                  <c:v>-0.11239031478678811</c:v>
                </c:pt>
                <c:pt idx="73">
                  <c:v>-0.10274109688249865</c:v>
                </c:pt>
                <c:pt idx="74">
                  <c:v>-0.0953913841803806</c:v>
                </c:pt>
                <c:pt idx="75">
                  <c:v>-0.08794989309975441</c:v>
                </c:pt>
                <c:pt idx="76">
                  <c:v>-0.0784093980298333</c:v>
                </c:pt>
                <c:pt idx="77">
                  <c:v>-0.07136443704126182</c:v>
                </c:pt>
                <c:pt idx="78">
                  <c:v>-0.07239233896607337</c:v>
                </c:pt>
                <c:pt idx="79">
                  <c:v>-0.07787929810695694</c:v>
                </c:pt>
                <c:pt idx="80">
                  <c:v>-0.08187807453199719</c:v>
                </c:pt>
                <c:pt idx="81">
                  <c:v>-0.08448000343820328</c:v>
                </c:pt>
                <c:pt idx="82">
                  <c:v>-0.08763024783752389</c:v>
                </c:pt>
                <c:pt idx="83">
                  <c:v>-0.09079359071804581</c:v>
                </c:pt>
                <c:pt idx="84">
                  <c:v>-0.08910962241716139</c:v>
                </c:pt>
                <c:pt idx="85">
                  <c:v>-0.08260851081567208</c:v>
                </c:pt>
                <c:pt idx="86">
                  <c:v>-0.07191156158365601</c:v>
                </c:pt>
                <c:pt idx="87">
                  <c:v>-0.06247295110287292</c:v>
                </c:pt>
                <c:pt idx="88">
                  <c:v>-0.05520792759534752</c:v>
                </c:pt>
                <c:pt idx="89">
                  <c:v>-0.0502128455682259</c:v>
                </c:pt>
                <c:pt idx="90">
                  <c:v>-0.04293416780554147</c:v>
                </c:pt>
                <c:pt idx="91">
                  <c:v>-0.037997199195452434</c:v>
                </c:pt>
                <c:pt idx="92">
                  <c:v>-0.03539762059619187</c:v>
                </c:pt>
                <c:pt idx="93">
                  <c:v>-0.03483380009757854</c:v>
                </c:pt>
                <c:pt idx="94">
                  <c:v>-0.032389966106016424</c:v>
                </c:pt>
                <c:pt idx="95">
                  <c:v>-0.026348513056435523</c:v>
                </c:pt>
                <c:pt idx="96">
                  <c:v>-0.018780082063761985</c:v>
                </c:pt>
                <c:pt idx="97">
                  <c:v>-0.006861393411029638</c:v>
                </c:pt>
                <c:pt idx="98">
                  <c:v>0.0016859717250188953</c:v>
                </c:pt>
                <c:pt idx="99">
                  <c:v>0.007631330295730046</c:v>
                </c:pt>
                <c:pt idx="100">
                  <c:v>0.008927701974044817</c:v>
                </c:pt>
                <c:pt idx="101">
                  <c:v>0.007966887145015835</c:v>
                </c:pt>
                <c:pt idx="102">
                  <c:v>0.003092021492265273</c:v>
                </c:pt>
                <c:pt idx="103">
                  <c:v>-0.004995951096697965</c:v>
                </c:pt>
                <c:pt idx="104">
                  <c:v>-0.011822286499630526</c:v>
                </c:pt>
                <c:pt idx="105">
                  <c:v>-0.014004188828168366</c:v>
                </c:pt>
                <c:pt idx="106">
                  <c:v>-0.007728150361653216</c:v>
                </c:pt>
                <c:pt idx="107">
                  <c:v>0.0016125952342175807</c:v>
                </c:pt>
                <c:pt idx="108">
                  <c:v>0.008221384294918175</c:v>
                </c:pt>
                <c:pt idx="109">
                  <c:v>0.006633217962426503</c:v>
                </c:pt>
                <c:pt idx="110">
                  <c:v>-0.0013129946264672735</c:v>
                </c:pt>
                <c:pt idx="111">
                  <c:v>-0.017889553559796698</c:v>
                </c:pt>
                <c:pt idx="112">
                  <c:v>-0.06893250177586377</c:v>
                </c:pt>
                <c:pt idx="113">
                  <c:v>-0.16126522391015824</c:v>
                </c:pt>
                <c:pt idx="114">
                  <c:v>-0.25450320093164014</c:v>
                </c:pt>
                <c:pt idx="115">
                  <c:v>-0.3122063643602594</c:v>
                </c:pt>
                <c:pt idx="116">
                  <c:v>-0.31685528334610247</c:v>
                </c:pt>
                <c:pt idx="117">
                  <c:v>-0.32115890965625177</c:v>
                </c:pt>
                <c:pt idx="118">
                  <c:v>-0.3357158070821983</c:v>
                </c:pt>
                <c:pt idx="119">
                  <c:v>-0.3493897095212863</c:v>
                </c:pt>
                <c:pt idx="120">
                  <c:v>-0.3396738765475893</c:v>
                </c:pt>
                <c:pt idx="121">
                  <c:v>-0.3053106459127225</c:v>
                </c:pt>
                <c:pt idx="122">
                  <c:v>-0.26751347626429445</c:v>
                </c:pt>
                <c:pt idx="123">
                  <c:v>-0.24588157953975312</c:v>
                </c:pt>
                <c:pt idx="124">
                  <c:v>-0.24072425715140736</c:v>
                </c:pt>
                <c:pt idx="125">
                  <c:v>-0.23331815252895852</c:v>
                </c:pt>
                <c:pt idx="126">
                  <c:v>-0.21871237963400006</c:v>
                </c:pt>
                <c:pt idx="127">
                  <c:v>-0.19334618229695433</c:v>
                </c:pt>
                <c:pt idx="128">
                  <c:v>-0.16738466490733203</c:v>
                </c:pt>
                <c:pt idx="129">
                  <c:v>-0.13889294041636913</c:v>
                </c:pt>
                <c:pt idx="130">
                  <c:v>-0.11275043057185088</c:v>
                </c:pt>
                <c:pt idx="131">
                  <c:v>-0.1261002441278753</c:v>
                </c:pt>
                <c:pt idx="132">
                  <c:v>-0.1827733175404112</c:v>
                </c:pt>
                <c:pt idx="133">
                  <c:v>-0.241593941500037</c:v>
                </c:pt>
                <c:pt idx="134">
                  <c:v>-0.26665484391000405</c:v>
                </c:pt>
                <c:pt idx="135">
                  <c:v>-0.2546415264597884</c:v>
                </c:pt>
                <c:pt idx="136">
                  <c:v>-0.23931549833682006</c:v>
                </c:pt>
                <c:pt idx="137">
                  <c:v>-0.22112677965029004</c:v>
                </c:pt>
                <c:pt idx="138">
                  <c:v>-0.19514355165795183</c:v>
                </c:pt>
                <c:pt idx="139">
                  <c:v>-0.16529736080452645</c:v>
                </c:pt>
                <c:pt idx="140">
                  <c:v>-0.17503561416361338</c:v>
                </c:pt>
                <c:pt idx="141">
                  <c:v>-0.2705646205048871</c:v>
                </c:pt>
                <c:pt idx="142">
                  <c:v>-0.3852135987569792</c:v>
                </c:pt>
                <c:pt idx="143">
                  <c:v>-0.45996292661126975</c:v>
                </c:pt>
                <c:pt idx="144">
                  <c:v>-0.44203939091369193</c:v>
                </c:pt>
                <c:pt idx="145">
                  <c:v>-0.3941683624560599</c:v>
                </c:pt>
                <c:pt idx="146">
                  <c:v>-0.3496978700721614</c:v>
                </c:pt>
                <c:pt idx="147">
                  <c:v>-0.30574335667138053</c:v>
                </c:pt>
                <c:pt idx="148">
                  <c:v>-0.25846340193392375</c:v>
                </c:pt>
                <c:pt idx="149">
                  <c:v>-0.20837050138461938</c:v>
                </c:pt>
                <c:pt idx="150">
                  <c:v>-0.1588843471817938</c:v>
                </c:pt>
                <c:pt idx="151">
                  <c:v>-0.11661407182352754</c:v>
                </c:pt>
                <c:pt idx="152">
                  <c:v>-0.08561534496569577</c:v>
                </c:pt>
                <c:pt idx="153">
                  <c:v>-0.0648116676484436</c:v>
                </c:pt>
                <c:pt idx="154">
                  <c:v>-0.051808771487095354</c:v>
                </c:pt>
                <c:pt idx="155">
                  <c:v>-0.04235752093735577</c:v>
                </c:pt>
                <c:pt idx="156">
                  <c:v>-0.03289287517185243</c:v>
                </c:pt>
              </c:numCache>
            </c:numRef>
          </c:val>
          <c:smooth val="0"/>
        </c:ser>
        <c:ser>
          <c:idx val="1"/>
          <c:order val="1"/>
          <c:tx>
            <c:v>Observations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'CLIMATE MODEL'!$K$32:$K$188</c:f>
                <c:numCache>
                  <c:ptCount val="157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0.19833333333333333</c:v>
                  </c:pt>
                  <c:pt idx="12">
                    <c:v>0.19666666666666668</c:v>
                  </c:pt>
                  <c:pt idx="13">
                    <c:v>0.195</c:v>
                  </c:pt>
                  <c:pt idx="14">
                    <c:v>0.19333333333333336</c:v>
                  </c:pt>
                  <c:pt idx="15">
                    <c:v>0.19166666666666668</c:v>
                  </c:pt>
                  <c:pt idx="16">
                    <c:v>0.19</c:v>
                  </c:pt>
                  <c:pt idx="17">
                    <c:v>0.18833333333333335</c:v>
                  </c:pt>
                  <c:pt idx="18">
                    <c:v>0.18666666666666668</c:v>
                  </c:pt>
                  <c:pt idx="19">
                    <c:v>0.18500000000000003</c:v>
                  </c:pt>
                  <c:pt idx="20">
                    <c:v>0.18333333333333335</c:v>
                  </c:pt>
                  <c:pt idx="21">
                    <c:v>0.18166666666666667</c:v>
                  </c:pt>
                  <c:pt idx="22">
                    <c:v>0.18000000000000002</c:v>
                  </c:pt>
                  <c:pt idx="23">
                    <c:v>0.17833333333333334</c:v>
                  </c:pt>
                  <c:pt idx="24">
                    <c:v>0.17666666666666667</c:v>
                  </c:pt>
                  <c:pt idx="25">
                    <c:v>0.17500000000000002</c:v>
                  </c:pt>
                  <c:pt idx="26">
                    <c:v>0.17333333333333334</c:v>
                  </c:pt>
                  <c:pt idx="27">
                    <c:v>0.1716666666666667</c:v>
                  </c:pt>
                  <c:pt idx="28">
                    <c:v>0.17</c:v>
                  </c:pt>
                  <c:pt idx="29">
                    <c:v>0.16833333333333333</c:v>
                  </c:pt>
                  <c:pt idx="30">
                    <c:v>0.16666666666666669</c:v>
                  </c:pt>
                  <c:pt idx="31">
                    <c:v>0.165</c:v>
                  </c:pt>
                  <c:pt idx="32">
                    <c:v>0.16333333333333333</c:v>
                  </c:pt>
                  <c:pt idx="33">
                    <c:v>0.16166666666666668</c:v>
                  </c:pt>
                  <c:pt idx="34">
                    <c:v>0.16000000000000003</c:v>
                  </c:pt>
                  <c:pt idx="35">
                    <c:v>0.15833333333333335</c:v>
                  </c:pt>
                  <c:pt idx="36">
                    <c:v>0.15666666666666668</c:v>
                  </c:pt>
                  <c:pt idx="37">
                    <c:v>0.15500000000000003</c:v>
                  </c:pt>
                  <c:pt idx="38">
                    <c:v>0.15333333333333335</c:v>
                  </c:pt>
                  <c:pt idx="39">
                    <c:v>0.15166666666666667</c:v>
                  </c:pt>
                  <c:pt idx="40">
                    <c:v>0.15000000000000002</c:v>
                  </c:pt>
                  <c:pt idx="41">
                    <c:v>0.14833333333333334</c:v>
                  </c:pt>
                  <c:pt idx="42">
                    <c:v>0.14666666666666667</c:v>
                  </c:pt>
                  <c:pt idx="43">
                    <c:v>0.14500000000000002</c:v>
                  </c:pt>
                  <c:pt idx="44">
                    <c:v>0.14333333333333334</c:v>
                  </c:pt>
                  <c:pt idx="45">
                    <c:v>0.14166666666666666</c:v>
                  </c:pt>
                  <c:pt idx="46">
                    <c:v>0.14</c:v>
                  </c:pt>
                  <c:pt idx="47">
                    <c:v>0.13833333333333336</c:v>
                  </c:pt>
                  <c:pt idx="48">
                    <c:v>0.13666666666666666</c:v>
                  </c:pt>
                  <c:pt idx="49">
                    <c:v>0.135</c:v>
                  </c:pt>
                  <c:pt idx="50">
                    <c:v>0.13333333333333336</c:v>
                  </c:pt>
                  <c:pt idx="51">
                    <c:v>0.13166666666666668</c:v>
                  </c:pt>
                  <c:pt idx="52">
                    <c:v>0.13</c:v>
                  </c:pt>
                  <c:pt idx="53">
                    <c:v>0.12833333333333335</c:v>
                  </c:pt>
                  <c:pt idx="54">
                    <c:v>0.12666666666666668</c:v>
                  </c:pt>
                  <c:pt idx="55">
                    <c:v>0.125</c:v>
                  </c:pt>
                  <c:pt idx="56">
                    <c:v>0.12333333333333335</c:v>
                  </c:pt>
                  <c:pt idx="57">
                    <c:v>0.12166666666666667</c:v>
                  </c:pt>
                  <c:pt idx="58">
                    <c:v>0.12000000000000002</c:v>
                  </c:pt>
                  <c:pt idx="59">
                    <c:v>0.11833333333333335</c:v>
                  </c:pt>
                  <c:pt idx="60">
                    <c:v>0.11666666666666668</c:v>
                  </c:pt>
                  <c:pt idx="61">
                    <c:v>0.11500000000000002</c:v>
                  </c:pt>
                  <c:pt idx="62">
                    <c:v>0.11333333333333334</c:v>
                  </c:pt>
                  <c:pt idx="63">
                    <c:v>0.11166666666666669</c:v>
                  </c:pt>
                  <c:pt idx="64">
                    <c:v>0.15</c:v>
                  </c:pt>
                  <c:pt idx="65">
                    <c:v>0.15</c:v>
                  </c:pt>
                  <c:pt idx="66">
                    <c:v>0.15</c:v>
                  </c:pt>
                  <c:pt idx="67">
                    <c:v>0.15</c:v>
                  </c:pt>
                  <c:pt idx="68">
                    <c:v>0.15</c:v>
                  </c:pt>
                  <c:pt idx="69">
                    <c:v>0.15</c:v>
                  </c:pt>
                  <c:pt idx="70">
                    <c:v>0.1</c:v>
                  </c:pt>
                  <c:pt idx="71">
                    <c:v>0.09833333333333334</c:v>
                  </c:pt>
                  <c:pt idx="72">
                    <c:v>0.09666666666666669</c:v>
                  </c:pt>
                  <c:pt idx="73">
                    <c:v>0.09500000000000001</c:v>
                  </c:pt>
                  <c:pt idx="74">
                    <c:v>0.09333333333333335</c:v>
                  </c:pt>
                  <c:pt idx="75">
                    <c:v>0.09166666666666667</c:v>
                  </c:pt>
                  <c:pt idx="76">
                    <c:v>0.09000000000000001</c:v>
                  </c:pt>
                  <c:pt idx="77">
                    <c:v>0.08833333333333336</c:v>
                  </c:pt>
                  <c:pt idx="78">
                    <c:v>0.08666666666666668</c:v>
                  </c:pt>
                  <c:pt idx="79">
                    <c:v>0.08500000000000002</c:v>
                  </c:pt>
                  <c:pt idx="80">
                    <c:v>0.08333333333333334</c:v>
                  </c:pt>
                  <c:pt idx="81">
                    <c:v>0.08166666666666668</c:v>
                  </c:pt>
                  <c:pt idx="82">
                    <c:v>0.08000000000000003</c:v>
                  </c:pt>
                  <c:pt idx="83">
                    <c:v>0.07833333333333335</c:v>
                  </c:pt>
                  <c:pt idx="84">
                    <c:v>0.07666666666666669</c:v>
                  </c:pt>
                  <c:pt idx="85">
                    <c:v>0.07500000000000001</c:v>
                  </c:pt>
                  <c:pt idx="86">
                    <c:v>0.07333333333333333</c:v>
                  </c:pt>
                  <c:pt idx="87">
                    <c:v>0.07166666666666668</c:v>
                  </c:pt>
                  <c:pt idx="88">
                    <c:v>0.07</c:v>
                  </c:pt>
                  <c:pt idx="89">
                    <c:v>0.06833333333333336</c:v>
                  </c:pt>
                  <c:pt idx="90">
                    <c:v>0.06666666666666668</c:v>
                  </c:pt>
                  <c:pt idx="91">
                    <c:v>0.065</c:v>
                  </c:pt>
                  <c:pt idx="92">
                    <c:v>0.06333333333333335</c:v>
                  </c:pt>
                  <c:pt idx="93">
                    <c:v>0.061666666666666675</c:v>
                  </c:pt>
                  <c:pt idx="94">
                    <c:v>0.060000000000000026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  <c:pt idx="99">
                    <c:v>0.1</c:v>
                  </c:pt>
                  <c:pt idx="100">
                    <c:v>0.05000000000000002</c:v>
                  </c:pt>
                  <c:pt idx="101">
                    <c:v>0.05</c:v>
                  </c:pt>
                  <c:pt idx="102">
                    <c:v>0.05</c:v>
                  </c:pt>
                  <c:pt idx="103">
                    <c:v>0.05</c:v>
                  </c:pt>
                  <c:pt idx="104">
                    <c:v>0.05</c:v>
                  </c:pt>
                  <c:pt idx="105">
                    <c:v>0.05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0.05</c:v>
                  </c:pt>
                  <c:pt idx="111">
                    <c:v>0.05</c:v>
                  </c:pt>
                  <c:pt idx="112">
                    <c:v>0.05</c:v>
                  </c:pt>
                  <c:pt idx="113">
                    <c:v>0.05</c:v>
                  </c:pt>
                  <c:pt idx="114">
                    <c:v>0.05</c:v>
                  </c:pt>
                  <c:pt idx="115">
                    <c:v>0.05</c:v>
                  </c:pt>
                  <c:pt idx="116">
                    <c:v>0.05</c:v>
                  </c:pt>
                  <c:pt idx="117">
                    <c:v>0.05</c:v>
                  </c:pt>
                  <c:pt idx="118">
                    <c:v>0.05</c:v>
                  </c:pt>
                  <c:pt idx="119">
                    <c:v>0.05</c:v>
                  </c:pt>
                  <c:pt idx="120">
                    <c:v>0.05</c:v>
                  </c:pt>
                  <c:pt idx="121">
                    <c:v>0.05</c:v>
                  </c:pt>
                  <c:pt idx="122">
                    <c:v>0.05</c:v>
                  </c:pt>
                  <c:pt idx="123">
                    <c:v>0.05</c:v>
                  </c:pt>
                  <c:pt idx="124">
                    <c:v>0.05</c:v>
                  </c:pt>
                  <c:pt idx="125">
                    <c:v>0.05</c:v>
                  </c:pt>
                  <c:pt idx="126">
                    <c:v>0.05</c:v>
                  </c:pt>
                  <c:pt idx="127">
                    <c:v>0.05</c:v>
                  </c:pt>
                  <c:pt idx="128">
                    <c:v>0.05</c:v>
                  </c:pt>
                  <c:pt idx="129">
                    <c:v>0.05</c:v>
                  </c:pt>
                  <c:pt idx="130">
                    <c:v>0.05</c:v>
                  </c:pt>
                  <c:pt idx="131">
                    <c:v>0.05</c:v>
                  </c:pt>
                  <c:pt idx="132">
                    <c:v>0.05</c:v>
                  </c:pt>
                  <c:pt idx="133">
                    <c:v>0.05</c:v>
                  </c:pt>
                  <c:pt idx="134">
                    <c:v>0.05</c:v>
                  </c:pt>
                  <c:pt idx="135">
                    <c:v>0.05</c:v>
                  </c:pt>
                  <c:pt idx="136">
                    <c:v>0.05</c:v>
                  </c:pt>
                  <c:pt idx="137">
                    <c:v>0.05</c:v>
                  </c:pt>
                  <c:pt idx="138">
                    <c:v>0.05</c:v>
                  </c:pt>
                  <c:pt idx="139">
                    <c:v>0.05</c:v>
                  </c:pt>
                  <c:pt idx="140">
                    <c:v>0.05</c:v>
                  </c:pt>
                  <c:pt idx="141">
                    <c:v>0.05</c:v>
                  </c:pt>
                  <c:pt idx="142">
                    <c:v>0.05</c:v>
                  </c:pt>
                  <c:pt idx="143">
                    <c:v>0.05</c:v>
                  </c:pt>
                  <c:pt idx="144">
                    <c:v>0.05</c:v>
                  </c:pt>
                  <c:pt idx="145">
                    <c:v>0.05</c:v>
                  </c:pt>
                  <c:pt idx="146">
                    <c:v>0.05</c:v>
                  </c:pt>
                  <c:pt idx="147">
                    <c:v>0.05</c:v>
                  </c:pt>
                  <c:pt idx="148">
                    <c:v>0.05</c:v>
                  </c:pt>
                  <c:pt idx="149">
                    <c:v>0.05</c:v>
                  </c:pt>
                  <c:pt idx="150">
                    <c:v>0.05</c:v>
                  </c:pt>
                  <c:pt idx="151">
                    <c:v>0.05</c:v>
                  </c:pt>
                  <c:pt idx="152">
                    <c:v>0.05</c:v>
                  </c:pt>
                  <c:pt idx="153">
                    <c:v>0.05</c:v>
                  </c:pt>
                  <c:pt idx="154">
                    <c:v>0.05</c:v>
                  </c:pt>
                  <c:pt idx="155">
                    <c:v>0.05</c:v>
                  </c:pt>
                  <c:pt idx="156">
                    <c:v>0.05</c:v>
                  </c:pt>
                </c:numCache>
              </c:numRef>
            </c:plus>
            <c:minus>
              <c:numRef>
                <c:f>'CLIMATE MODEL'!$K$32:$K$188</c:f>
                <c:numCache>
                  <c:ptCount val="157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0.19833333333333333</c:v>
                  </c:pt>
                  <c:pt idx="12">
                    <c:v>0.19666666666666668</c:v>
                  </c:pt>
                  <c:pt idx="13">
                    <c:v>0.195</c:v>
                  </c:pt>
                  <c:pt idx="14">
                    <c:v>0.19333333333333336</c:v>
                  </c:pt>
                  <c:pt idx="15">
                    <c:v>0.19166666666666668</c:v>
                  </c:pt>
                  <c:pt idx="16">
                    <c:v>0.19</c:v>
                  </c:pt>
                  <c:pt idx="17">
                    <c:v>0.18833333333333335</c:v>
                  </c:pt>
                  <c:pt idx="18">
                    <c:v>0.18666666666666668</c:v>
                  </c:pt>
                  <c:pt idx="19">
                    <c:v>0.18500000000000003</c:v>
                  </c:pt>
                  <c:pt idx="20">
                    <c:v>0.18333333333333335</c:v>
                  </c:pt>
                  <c:pt idx="21">
                    <c:v>0.18166666666666667</c:v>
                  </c:pt>
                  <c:pt idx="22">
                    <c:v>0.18000000000000002</c:v>
                  </c:pt>
                  <c:pt idx="23">
                    <c:v>0.17833333333333334</c:v>
                  </c:pt>
                  <c:pt idx="24">
                    <c:v>0.17666666666666667</c:v>
                  </c:pt>
                  <c:pt idx="25">
                    <c:v>0.17500000000000002</c:v>
                  </c:pt>
                  <c:pt idx="26">
                    <c:v>0.17333333333333334</c:v>
                  </c:pt>
                  <c:pt idx="27">
                    <c:v>0.1716666666666667</c:v>
                  </c:pt>
                  <c:pt idx="28">
                    <c:v>0.17</c:v>
                  </c:pt>
                  <c:pt idx="29">
                    <c:v>0.16833333333333333</c:v>
                  </c:pt>
                  <c:pt idx="30">
                    <c:v>0.16666666666666669</c:v>
                  </c:pt>
                  <c:pt idx="31">
                    <c:v>0.165</c:v>
                  </c:pt>
                  <c:pt idx="32">
                    <c:v>0.16333333333333333</c:v>
                  </c:pt>
                  <c:pt idx="33">
                    <c:v>0.16166666666666668</c:v>
                  </c:pt>
                  <c:pt idx="34">
                    <c:v>0.16000000000000003</c:v>
                  </c:pt>
                  <c:pt idx="35">
                    <c:v>0.15833333333333335</c:v>
                  </c:pt>
                  <c:pt idx="36">
                    <c:v>0.15666666666666668</c:v>
                  </c:pt>
                  <c:pt idx="37">
                    <c:v>0.15500000000000003</c:v>
                  </c:pt>
                  <c:pt idx="38">
                    <c:v>0.15333333333333335</c:v>
                  </c:pt>
                  <c:pt idx="39">
                    <c:v>0.15166666666666667</c:v>
                  </c:pt>
                  <c:pt idx="40">
                    <c:v>0.15000000000000002</c:v>
                  </c:pt>
                  <c:pt idx="41">
                    <c:v>0.14833333333333334</c:v>
                  </c:pt>
                  <c:pt idx="42">
                    <c:v>0.14666666666666667</c:v>
                  </c:pt>
                  <c:pt idx="43">
                    <c:v>0.14500000000000002</c:v>
                  </c:pt>
                  <c:pt idx="44">
                    <c:v>0.14333333333333334</c:v>
                  </c:pt>
                  <c:pt idx="45">
                    <c:v>0.14166666666666666</c:v>
                  </c:pt>
                  <c:pt idx="46">
                    <c:v>0.14</c:v>
                  </c:pt>
                  <c:pt idx="47">
                    <c:v>0.13833333333333336</c:v>
                  </c:pt>
                  <c:pt idx="48">
                    <c:v>0.13666666666666666</c:v>
                  </c:pt>
                  <c:pt idx="49">
                    <c:v>0.135</c:v>
                  </c:pt>
                  <c:pt idx="50">
                    <c:v>0.13333333333333336</c:v>
                  </c:pt>
                  <c:pt idx="51">
                    <c:v>0.13166666666666668</c:v>
                  </c:pt>
                  <c:pt idx="52">
                    <c:v>0.13</c:v>
                  </c:pt>
                  <c:pt idx="53">
                    <c:v>0.12833333333333335</c:v>
                  </c:pt>
                  <c:pt idx="54">
                    <c:v>0.12666666666666668</c:v>
                  </c:pt>
                  <c:pt idx="55">
                    <c:v>0.125</c:v>
                  </c:pt>
                  <c:pt idx="56">
                    <c:v>0.12333333333333335</c:v>
                  </c:pt>
                  <c:pt idx="57">
                    <c:v>0.12166666666666667</c:v>
                  </c:pt>
                  <c:pt idx="58">
                    <c:v>0.12000000000000002</c:v>
                  </c:pt>
                  <c:pt idx="59">
                    <c:v>0.11833333333333335</c:v>
                  </c:pt>
                  <c:pt idx="60">
                    <c:v>0.11666666666666668</c:v>
                  </c:pt>
                  <c:pt idx="61">
                    <c:v>0.11500000000000002</c:v>
                  </c:pt>
                  <c:pt idx="62">
                    <c:v>0.11333333333333334</c:v>
                  </c:pt>
                  <c:pt idx="63">
                    <c:v>0.11166666666666669</c:v>
                  </c:pt>
                  <c:pt idx="64">
                    <c:v>0.15</c:v>
                  </c:pt>
                  <c:pt idx="65">
                    <c:v>0.15</c:v>
                  </c:pt>
                  <c:pt idx="66">
                    <c:v>0.15</c:v>
                  </c:pt>
                  <c:pt idx="67">
                    <c:v>0.15</c:v>
                  </c:pt>
                  <c:pt idx="68">
                    <c:v>0.15</c:v>
                  </c:pt>
                  <c:pt idx="69">
                    <c:v>0.15</c:v>
                  </c:pt>
                  <c:pt idx="70">
                    <c:v>0.1</c:v>
                  </c:pt>
                  <c:pt idx="71">
                    <c:v>0.09833333333333334</c:v>
                  </c:pt>
                  <c:pt idx="72">
                    <c:v>0.09666666666666669</c:v>
                  </c:pt>
                  <c:pt idx="73">
                    <c:v>0.09500000000000001</c:v>
                  </c:pt>
                  <c:pt idx="74">
                    <c:v>0.09333333333333335</c:v>
                  </c:pt>
                  <c:pt idx="75">
                    <c:v>0.09166666666666667</c:v>
                  </c:pt>
                  <c:pt idx="76">
                    <c:v>0.09000000000000001</c:v>
                  </c:pt>
                  <c:pt idx="77">
                    <c:v>0.08833333333333336</c:v>
                  </c:pt>
                  <c:pt idx="78">
                    <c:v>0.08666666666666668</c:v>
                  </c:pt>
                  <c:pt idx="79">
                    <c:v>0.08500000000000002</c:v>
                  </c:pt>
                  <c:pt idx="80">
                    <c:v>0.08333333333333334</c:v>
                  </c:pt>
                  <c:pt idx="81">
                    <c:v>0.08166666666666668</c:v>
                  </c:pt>
                  <c:pt idx="82">
                    <c:v>0.08000000000000003</c:v>
                  </c:pt>
                  <c:pt idx="83">
                    <c:v>0.07833333333333335</c:v>
                  </c:pt>
                  <c:pt idx="84">
                    <c:v>0.07666666666666669</c:v>
                  </c:pt>
                  <c:pt idx="85">
                    <c:v>0.07500000000000001</c:v>
                  </c:pt>
                  <c:pt idx="86">
                    <c:v>0.07333333333333333</c:v>
                  </c:pt>
                  <c:pt idx="87">
                    <c:v>0.07166666666666668</c:v>
                  </c:pt>
                  <c:pt idx="88">
                    <c:v>0.07</c:v>
                  </c:pt>
                  <c:pt idx="89">
                    <c:v>0.06833333333333336</c:v>
                  </c:pt>
                  <c:pt idx="90">
                    <c:v>0.06666666666666668</c:v>
                  </c:pt>
                  <c:pt idx="91">
                    <c:v>0.065</c:v>
                  </c:pt>
                  <c:pt idx="92">
                    <c:v>0.06333333333333335</c:v>
                  </c:pt>
                  <c:pt idx="93">
                    <c:v>0.061666666666666675</c:v>
                  </c:pt>
                  <c:pt idx="94">
                    <c:v>0.060000000000000026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  <c:pt idx="99">
                    <c:v>0.1</c:v>
                  </c:pt>
                  <c:pt idx="100">
                    <c:v>0.05000000000000002</c:v>
                  </c:pt>
                  <c:pt idx="101">
                    <c:v>0.05</c:v>
                  </c:pt>
                  <c:pt idx="102">
                    <c:v>0.05</c:v>
                  </c:pt>
                  <c:pt idx="103">
                    <c:v>0.05</c:v>
                  </c:pt>
                  <c:pt idx="104">
                    <c:v>0.05</c:v>
                  </c:pt>
                  <c:pt idx="105">
                    <c:v>0.05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0.05</c:v>
                  </c:pt>
                  <c:pt idx="111">
                    <c:v>0.05</c:v>
                  </c:pt>
                  <c:pt idx="112">
                    <c:v>0.05</c:v>
                  </c:pt>
                  <c:pt idx="113">
                    <c:v>0.05</c:v>
                  </c:pt>
                  <c:pt idx="114">
                    <c:v>0.05</c:v>
                  </c:pt>
                  <c:pt idx="115">
                    <c:v>0.05</c:v>
                  </c:pt>
                  <c:pt idx="116">
                    <c:v>0.05</c:v>
                  </c:pt>
                  <c:pt idx="117">
                    <c:v>0.05</c:v>
                  </c:pt>
                  <c:pt idx="118">
                    <c:v>0.05</c:v>
                  </c:pt>
                  <c:pt idx="119">
                    <c:v>0.05</c:v>
                  </c:pt>
                  <c:pt idx="120">
                    <c:v>0.05</c:v>
                  </c:pt>
                  <c:pt idx="121">
                    <c:v>0.05</c:v>
                  </c:pt>
                  <c:pt idx="122">
                    <c:v>0.05</c:v>
                  </c:pt>
                  <c:pt idx="123">
                    <c:v>0.05</c:v>
                  </c:pt>
                  <c:pt idx="124">
                    <c:v>0.05</c:v>
                  </c:pt>
                  <c:pt idx="125">
                    <c:v>0.05</c:v>
                  </c:pt>
                  <c:pt idx="126">
                    <c:v>0.05</c:v>
                  </c:pt>
                  <c:pt idx="127">
                    <c:v>0.05</c:v>
                  </c:pt>
                  <c:pt idx="128">
                    <c:v>0.05</c:v>
                  </c:pt>
                  <c:pt idx="129">
                    <c:v>0.05</c:v>
                  </c:pt>
                  <c:pt idx="130">
                    <c:v>0.05</c:v>
                  </c:pt>
                  <c:pt idx="131">
                    <c:v>0.05</c:v>
                  </c:pt>
                  <c:pt idx="132">
                    <c:v>0.05</c:v>
                  </c:pt>
                  <c:pt idx="133">
                    <c:v>0.05</c:v>
                  </c:pt>
                  <c:pt idx="134">
                    <c:v>0.05</c:v>
                  </c:pt>
                  <c:pt idx="135">
                    <c:v>0.05</c:v>
                  </c:pt>
                  <c:pt idx="136">
                    <c:v>0.05</c:v>
                  </c:pt>
                  <c:pt idx="137">
                    <c:v>0.05</c:v>
                  </c:pt>
                  <c:pt idx="138">
                    <c:v>0.05</c:v>
                  </c:pt>
                  <c:pt idx="139">
                    <c:v>0.05</c:v>
                  </c:pt>
                  <c:pt idx="140">
                    <c:v>0.05</c:v>
                  </c:pt>
                  <c:pt idx="141">
                    <c:v>0.05</c:v>
                  </c:pt>
                  <c:pt idx="142">
                    <c:v>0.05</c:v>
                  </c:pt>
                  <c:pt idx="143">
                    <c:v>0.05</c:v>
                  </c:pt>
                  <c:pt idx="144">
                    <c:v>0.05</c:v>
                  </c:pt>
                  <c:pt idx="145">
                    <c:v>0.05</c:v>
                  </c:pt>
                  <c:pt idx="146">
                    <c:v>0.05</c:v>
                  </c:pt>
                  <c:pt idx="147">
                    <c:v>0.05</c:v>
                  </c:pt>
                  <c:pt idx="148">
                    <c:v>0.05</c:v>
                  </c:pt>
                  <c:pt idx="149">
                    <c:v>0.05</c:v>
                  </c:pt>
                  <c:pt idx="150">
                    <c:v>0.05</c:v>
                  </c:pt>
                  <c:pt idx="151">
                    <c:v>0.05</c:v>
                  </c:pt>
                  <c:pt idx="152">
                    <c:v>0.05</c:v>
                  </c:pt>
                  <c:pt idx="153">
                    <c:v>0.05</c:v>
                  </c:pt>
                  <c:pt idx="154">
                    <c:v>0.05</c:v>
                  </c:pt>
                  <c:pt idx="155">
                    <c:v>0.05</c:v>
                  </c:pt>
                  <c:pt idx="156">
                    <c:v>0.05</c:v>
                  </c:pt>
                </c:numCache>
              </c:numRef>
            </c:minus>
            <c:noEndCap val="0"/>
          </c:errBars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MODEL'!$M$32:$M$188</c:f>
              <c:numCache>
                <c:ptCount val="157"/>
                <c:pt idx="0">
                  <c:v>-0.0953</c:v>
                </c:pt>
                <c:pt idx="1">
                  <c:v>0.03770000000000001</c:v>
                </c:pt>
                <c:pt idx="2">
                  <c:v>0.03470000000000001</c:v>
                </c:pt>
                <c:pt idx="3">
                  <c:v>0.0016999999999999793</c:v>
                </c:pt>
                <c:pt idx="4">
                  <c:v>0.04470000000000002</c:v>
                </c:pt>
                <c:pt idx="5">
                  <c:v>0.00269999999999998</c:v>
                </c:pt>
                <c:pt idx="6">
                  <c:v>-0.06529999999999997</c:v>
                </c:pt>
                <c:pt idx="7">
                  <c:v>-0.13829999999999998</c:v>
                </c:pt>
                <c:pt idx="8">
                  <c:v>-0.14629999999999999</c:v>
                </c:pt>
                <c:pt idx="9">
                  <c:v>-0.01629999999999998</c:v>
                </c:pt>
                <c:pt idx="10">
                  <c:v>-0.04830000000000001</c:v>
                </c:pt>
                <c:pt idx="11">
                  <c:v>-0.06529999999999997</c:v>
                </c:pt>
                <c:pt idx="12">
                  <c:v>-0.1773</c:v>
                </c:pt>
                <c:pt idx="13">
                  <c:v>0.028700000000000003</c:v>
                </c:pt>
                <c:pt idx="14">
                  <c:v>-0.1593</c:v>
                </c:pt>
                <c:pt idx="15">
                  <c:v>0.03570000000000001</c:v>
                </c:pt>
                <c:pt idx="16">
                  <c:v>0.029700000000000004</c:v>
                </c:pt>
                <c:pt idx="17">
                  <c:v>0.005699999999999983</c:v>
                </c:pt>
                <c:pt idx="18">
                  <c:v>0.04670000000000002</c:v>
                </c:pt>
                <c:pt idx="19">
                  <c:v>0.03670000000000001</c:v>
                </c:pt>
                <c:pt idx="20">
                  <c:v>0.040700000000000014</c:v>
                </c:pt>
                <c:pt idx="21">
                  <c:v>-0.005299999999999971</c:v>
                </c:pt>
                <c:pt idx="22">
                  <c:v>0.06869999999999998</c:v>
                </c:pt>
                <c:pt idx="23">
                  <c:v>0.007699999999999985</c:v>
                </c:pt>
                <c:pt idx="24">
                  <c:v>-0.032299999999999995</c:v>
                </c:pt>
                <c:pt idx="25">
                  <c:v>-0.06529999999999997</c:v>
                </c:pt>
                <c:pt idx="26">
                  <c:v>-0.031299999999999994</c:v>
                </c:pt>
                <c:pt idx="27">
                  <c:v>0.2147</c:v>
                </c:pt>
                <c:pt idx="28">
                  <c:v>0.3257</c:v>
                </c:pt>
                <c:pt idx="29">
                  <c:v>0.0837</c:v>
                </c:pt>
                <c:pt idx="30">
                  <c:v>0.0947</c:v>
                </c:pt>
                <c:pt idx="31">
                  <c:v>0.0937</c:v>
                </c:pt>
                <c:pt idx="32">
                  <c:v>0.0887</c:v>
                </c:pt>
                <c:pt idx="33">
                  <c:v>0.03770000000000001</c:v>
                </c:pt>
                <c:pt idx="34">
                  <c:v>-0.02629999999999999</c:v>
                </c:pt>
                <c:pt idx="35">
                  <c:v>-0.018299999999999983</c:v>
                </c:pt>
                <c:pt idx="36">
                  <c:v>0.054700000000000026</c:v>
                </c:pt>
                <c:pt idx="37">
                  <c:v>-0.031299999999999994</c:v>
                </c:pt>
                <c:pt idx="38">
                  <c:v>0.003699999999999981</c:v>
                </c:pt>
                <c:pt idx="39">
                  <c:v>0.1207</c:v>
                </c:pt>
                <c:pt idx="40">
                  <c:v>-0.07829999999999998</c:v>
                </c:pt>
                <c:pt idx="41">
                  <c:v>-0.0393</c:v>
                </c:pt>
                <c:pt idx="42">
                  <c:v>-0.13429999999999997</c:v>
                </c:pt>
                <c:pt idx="43">
                  <c:v>-0.1583</c:v>
                </c:pt>
                <c:pt idx="44">
                  <c:v>-0.09129999999999999</c:v>
                </c:pt>
                <c:pt idx="45">
                  <c:v>-0.07229999999999998</c:v>
                </c:pt>
                <c:pt idx="46">
                  <c:v>0.10570000000000002</c:v>
                </c:pt>
                <c:pt idx="47">
                  <c:v>0.0857</c:v>
                </c:pt>
                <c:pt idx="48">
                  <c:v>-0.055300000000000016</c:v>
                </c:pt>
                <c:pt idx="49">
                  <c:v>0.0247</c:v>
                </c:pt>
                <c:pt idx="50">
                  <c:v>0.0907</c:v>
                </c:pt>
                <c:pt idx="51">
                  <c:v>0.027700000000000002</c:v>
                </c:pt>
                <c:pt idx="52">
                  <c:v>-0.08329999999999999</c:v>
                </c:pt>
                <c:pt idx="53">
                  <c:v>-0.1503</c:v>
                </c:pt>
                <c:pt idx="54">
                  <c:v>-0.19330000000000003</c:v>
                </c:pt>
                <c:pt idx="55">
                  <c:v>-0.08029999999999998</c:v>
                </c:pt>
                <c:pt idx="56">
                  <c:v>-0.005299999999999971</c:v>
                </c:pt>
                <c:pt idx="57">
                  <c:v>-0.1743</c:v>
                </c:pt>
                <c:pt idx="58">
                  <c:v>-0.21030000000000004</c:v>
                </c:pt>
                <c:pt idx="59">
                  <c:v>-0.21530000000000005</c:v>
                </c:pt>
                <c:pt idx="60">
                  <c:v>-0.20030000000000003</c:v>
                </c:pt>
                <c:pt idx="61">
                  <c:v>-0.22929999999999995</c:v>
                </c:pt>
                <c:pt idx="62">
                  <c:v>-0.1523</c:v>
                </c:pt>
                <c:pt idx="63">
                  <c:v>-0.14129999999999998</c:v>
                </c:pt>
                <c:pt idx="64">
                  <c:v>0.0257</c:v>
                </c:pt>
                <c:pt idx="65">
                  <c:v>0.09770000000000001</c:v>
                </c:pt>
                <c:pt idx="66">
                  <c:v>-0.08829999999999999</c:v>
                </c:pt>
                <c:pt idx="67">
                  <c:v>-0.1493</c:v>
                </c:pt>
                <c:pt idx="68">
                  <c:v>-0.043300000000000005</c:v>
                </c:pt>
                <c:pt idx="69">
                  <c:v>0.010699999999999987</c:v>
                </c:pt>
                <c:pt idx="70">
                  <c:v>0.016699999999999993</c:v>
                </c:pt>
                <c:pt idx="71">
                  <c:v>0.07569999999999999</c:v>
                </c:pt>
                <c:pt idx="72">
                  <c:v>-0.032299999999999995</c:v>
                </c:pt>
                <c:pt idx="73">
                  <c:v>-0.0012999999999999678</c:v>
                </c:pt>
                <c:pt idx="74">
                  <c:v>-0.012299999999999978</c:v>
                </c:pt>
                <c:pt idx="75">
                  <c:v>0.06969999999999998</c:v>
                </c:pt>
                <c:pt idx="76">
                  <c:v>0.1647</c:v>
                </c:pt>
                <c:pt idx="77">
                  <c:v>0.0867</c:v>
                </c:pt>
                <c:pt idx="78">
                  <c:v>0.0887</c:v>
                </c:pt>
                <c:pt idx="79">
                  <c:v>-0.01429999999999998</c:v>
                </c:pt>
                <c:pt idx="80">
                  <c:v>0.1727</c:v>
                </c:pt>
                <c:pt idx="81">
                  <c:v>0.2047</c:v>
                </c:pt>
                <c:pt idx="82">
                  <c:v>0.1827</c:v>
                </c:pt>
                <c:pt idx="83">
                  <c:v>0.06170000000000003</c:v>
                </c:pt>
                <c:pt idx="84">
                  <c:v>0.1827</c:v>
                </c:pt>
                <c:pt idx="85">
                  <c:v>0.1587</c:v>
                </c:pt>
                <c:pt idx="86">
                  <c:v>0.1947</c:v>
                </c:pt>
                <c:pt idx="87">
                  <c:v>0.3027</c:v>
                </c:pt>
                <c:pt idx="88">
                  <c:v>0.3457</c:v>
                </c:pt>
                <c:pt idx="89">
                  <c:v>0.3407</c:v>
                </c:pt>
                <c:pt idx="90">
                  <c:v>0.3517</c:v>
                </c:pt>
                <c:pt idx="91">
                  <c:v>0.4057</c:v>
                </c:pt>
                <c:pt idx="92">
                  <c:v>0.3237</c:v>
                </c:pt>
                <c:pt idx="93">
                  <c:v>0.3257</c:v>
                </c:pt>
                <c:pt idx="94">
                  <c:v>0.4427</c:v>
                </c:pt>
                <c:pt idx="95">
                  <c:v>0.3197</c:v>
                </c:pt>
                <c:pt idx="96">
                  <c:v>0.1537</c:v>
                </c:pt>
                <c:pt idx="97">
                  <c:v>0.1507</c:v>
                </c:pt>
                <c:pt idx="98">
                  <c:v>0.1487</c:v>
                </c:pt>
                <c:pt idx="99">
                  <c:v>0.13770000000000002</c:v>
                </c:pt>
                <c:pt idx="100">
                  <c:v>0.05070000000000002</c:v>
                </c:pt>
                <c:pt idx="101">
                  <c:v>0.1757</c:v>
                </c:pt>
                <c:pt idx="102">
                  <c:v>0.2497</c:v>
                </c:pt>
                <c:pt idx="103">
                  <c:v>0.2987</c:v>
                </c:pt>
                <c:pt idx="104">
                  <c:v>0.09870000000000001</c:v>
                </c:pt>
                <c:pt idx="105">
                  <c:v>0.07569999999999999</c:v>
                </c:pt>
                <c:pt idx="106">
                  <c:v>0.007699999999999985</c:v>
                </c:pt>
                <c:pt idx="107">
                  <c:v>0.2607</c:v>
                </c:pt>
                <c:pt idx="108">
                  <c:v>0.3247</c:v>
                </c:pt>
                <c:pt idx="109">
                  <c:v>0.2707</c:v>
                </c:pt>
                <c:pt idx="110">
                  <c:v>0.2257</c:v>
                </c:pt>
                <c:pt idx="111">
                  <c:v>0.3127</c:v>
                </c:pt>
                <c:pt idx="112">
                  <c:v>0.3097</c:v>
                </c:pt>
                <c:pt idx="113">
                  <c:v>0.3347</c:v>
                </c:pt>
                <c:pt idx="114">
                  <c:v>0.06669999999999998</c:v>
                </c:pt>
                <c:pt idx="115">
                  <c:v>0.1337</c:v>
                </c:pt>
                <c:pt idx="116">
                  <c:v>0.1937</c:v>
                </c:pt>
                <c:pt idx="117">
                  <c:v>0.1967</c:v>
                </c:pt>
                <c:pt idx="118">
                  <c:v>0.1847</c:v>
                </c:pt>
                <c:pt idx="119">
                  <c:v>0.3187</c:v>
                </c:pt>
                <c:pt idx="120">
                  <c:v>0.2707</c:v>
                </c:pt>
                <c:pt idx="121">
                  <c:v>0.1627</c:v>
                </c:pt>
                <c:pt idx="122">
                  <c:v>0.2777</c:v>
                </c:pt>
                <c:pt idx="123">
                  <c:v>0.4017</c:v>
                </c:pt>
                <c:pt idx="124">
                  <c:v>0.13770000000000002</c:v>
                </c:pt>
                <c:pt idx="125">
                  <c:v>0.1827</c:v>
                </c:pt>
                <c:pt idx="126">
                  <c:v>0.10370000000000001</c:v>
                </c:pt>
                <c:pt idx="127">
                  <c:v>0.3497</c:v>
                </c:pt>
                <c:pt idx="128">
                  <c:v>0.2847</c:v>
                </c:pt>
                <c:pt idx="129">
                  <c:v>0.3897</c:v>
                </c:pt>
                <c:pt idx="130">
                  <c:v>0.4147</c:v>
                </c:pt>
                <c:pt idx="131">
                  <c:v>0.4537</c:v>
                </c:pt>
                <c:pt idx="132">
                  <c:v>0.3597</c:v>
                </c:pt>
                <c:pt idx="133">
                  <c:v>0.5147</c:v>
                </c:pt>
                <c:pt idx="134">
                  <c:v>0.3247</c:v>
                </c:pt>
                <c:pt idx="135">
                  <c:v>0.30670000000000003</c:v>
                </c:pt>
                <c:pt idx="136">
                  <c:v>0.37770000000000004</c:v>
                </c:pt>
                <c:pt idx="137">
                  <c:v>0.5217</c:v>
                </c:pt>
                <c:pt idx="138">
                  <c:v>0.5177</c:v>
                </c:pt>
                <c:pt idx="139">
                  <c:v>0.4527</c:v>
                </c:pt>
                <c:pt idx="140">
                  <c:v>0.5907</c:v>
                </c:pt>
                <c:pt idx="141">
                  <c:v>0.5467</c:v>
                </c:pt>
                <c:pt idx="142">
                  <c:v>0.4137</c:v>
                </c:pt>
                <c:pt idx="143">
                  <c:v>0.4477</c:v>
                </c:pt>
                <c:pt idx="144">
                  <c:v>0.5127</c:v>
                </c:pt>
                <c:pt idx="145">
                  <c:v>0.6137</c:v>
                </c:pt>
                <c:pt idx="146">
                  <c:v>0.4817</c:v>
                </c:pt>
                <c:pt idx="147">
                  <c:v>0.6907</c:v>
                </c:pt>
                <c:pt idx="148">
                  <c:v>0.8697</c:v>
                </c:pt>
                <c:pt idx="149">
                  <c:v>0.6456999999999999</c:v>
                </c:pt>
                <c:pt idx="150">
                  <c:v>0.6207</c:v>
                </c:pt>
                <c:pt idx="151">
                  <c:v>0.7497</c:v>
                </c:pt>
                <c:pt idx="152">
                  <c:v>0.7987</c:v>
                </c:pt>
                <c:pt idx="153">
                  <c:v>0.8087</c:v>
                </c:pt>
                <c:pt idx="154">
                  <c:v>0.7877000000000001</c:v>
                </c:pt>
                <c:pt idx="155">
                  <c:v>0.8187</c:v>
                </c:pt>
                <c:pt idx="156">
                  <c:v>0.7637</c:v>
                </c:pt>
              </c:numCache>
            </c:numRef>
          </c:val>
          <c:smooth val="1"/>
        </c:ser>
        <c:ser>
          <c:idx val="4"/>
          <c:order val="2"/>
          <c:tx>
            <c:v>Smoothed Observations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'CLIMATE MODEL'!$N$32:$N$188</c:f>
              <c:numCache>
                <c:ptCount val="157"/>
                <c:pt idx="0">
                  <c:v>-0.004683333000000067</c:v>
                </c:pt>
                <c:pt idx="1">
                  <c:v>0.001817046999999905</c:v>
                </c:pt>
                <c:pt idx="2">
                  <c:v>0.0033610569999998896</c:v>
                </c:pt>
                <c:pt idx="3">
                  <c:v>-0.001699603000000105</c:v>
                </c:pt>
                <c:pt idx="4">
                  <c:v>-0.012912233000000106</c:v>
                </c:pt>
                <c:pt idx="5">
                  <c:v>-0.02826765300000006</c:v>
                </c:pt>
                <c:pt idx="6">
                  <c:v>-0.045188643000000084</c:v>
                </c:pt>
                <c:pt idx="7">
                  <c:v>-0.06062405300000007</c:v>
                </c:pt>
                <c:pt idx="8">
                  <c:v>-0.07145396300000006</c:v>
                </c:pt>
                <c:pt idx="9">
                  <c:v>-0.0770429130000001</c:v>
                </c:pt>
                <c:pt idx="10">
                  <c:v>-0.07767966300000007</c:v>
                </c:pt>
                <c:pt idx="11">
                  <c:v>-0.07298148300000007</c:v>
                </c:pt>
                <c:pt idx="12">
                  <c:v>-0.06434120300000007</c:v>
                </c:pt>
                <c:pt idx="13">
                  <c:v>-0.0527900830000001</c:v>
                </c:pt>
                <c:pt idx="14">
                  <c:v>-0.038218983000000095</c:v>
                </c:pt>
                <c:pt idx="15">
                  <c:v>-0.020490663000000076</c:v>
                </c:pt>
                <c:pt idx="16">
                  <c:v>-0.002144843000000063</c:v>
                </c:pt>
                <c:pt idx="17">
                  <c:v>0.013331816999999913</c:v>
                </c:pt>
                <c:pt idx="18">
                  <c:v>0.023913606999999892</c:v>
                </c:pt>
                <c:pt idx="19">
                  <c:v>0.02919901699999994</c:v>
                </c:pt>
                <c:pt idx="20">
                  <c:v>0.02834121699999992</c:v>
                </c:pt>
                <c:pt idx="21">
                  <c:v>0.0219496569999999</c:v>
                </c:pt>
                <c:pt idx="22">
                  <c:v>0.015164466999999904</c:v>
                </c:pt>
                <c:pt idx="23">
                  <c:v>0.015106876999999908</c:v>
                </c:pt>
                <c:pt idx="24">
                  <c:v>0.025967876999999917</c:v>
                </c:pt>
                <c:pt idx="25">
                  <c:v>0.04624400699999992</c:v>
                </c:pt>
                <c:pt idx="26">
                  <c:v>0.07167455699999992</c:v>
                </c:pt>
                <c:pt idx="27">
                  <c:v>0.09661771699999991</c:v>
                </c:pt>
                <c:pt idx="28">
                  <c:v>0.11540595699999992</c:v>
                </c:pt>
                <c:pt idx="29">
                  <c:v>0.12242443699999991</c:v>
                </c:pt>
                <c:pt idx="30">
                  <c:v>0.11444164699999992</c:v>
                </c:pt>
                <c:pt idx="31">
                  <c:v>0.09427759699999994</c:v>
                </c:pt>
                <c:pt idx="32">
                  <c:v>0.06868614699999992</c:v>
                </c:pt>
                <c:pt idx="33">
                  <c:v>0.04529485699999991</c:v>
                </c:pt>
                <c:pt idx="34">
                  <c:v>0.0297126969999999</c:v>
                </c:pt>
                <c:pt idx="35">
                  <c:v>0.020554946999999935</c:v>
                </c:pt>
                <c:pt idx="36">
                  <c:v>0.01439170699999992</c:v>
                </c:pt>
                <c:pt idx="37">
                  <c:v>0.008944476999999895</c:v>
                </c:pt>
                <c:pt idx="38">
                  <c:v>0.0003026969999999074</c:v>
                </c:pt>
                <c:pt idx="39">
                  <c:v>-0.014041153000000084</c:v>
                </c:pt>
                <c:pt idx="40">
                  <c:v>-0.03348138300000009</c:v>
                </c:pt>
                <c:pt idx="41">
                  <c:v>-0.052563363000000085</c:v>
                </c:pt>
                <c:pt idx="42">
                  <c:v>-0.06353927300000006</c:v>
                </c:pt>
                <c:pt idx="43">
                  <c:v>-0.06353511300000009</c:v>
                </c:pt>
                <c:pt idx="44">
                  <c:v>-0.0531548730000001</c:v>
                </c:pt>
                <c:pt idx="45">
                  <c:v>-0.03358340300000007</c:v>
                </c:pt>
                <c:pt idx="46">
                  <c:v>-0.01013185300000008</c:v>
                </c:pt>
                <c:pt idx="47">
                  <c:v>0.009821826999999894</c:v>
                </c:pt>
                <c:pt idx="48">
                  <c:v>0.019635976999999916</c:v>
                </c:pt>
                <c:pt idx="49">
                  <c:v>0.01478293699999994</c:v>
                </c:pt>
                <c:pt idx="50">
                  <c:v>-0.003224813000000104</c:v>
                </c:pt>
                <c:pt idx="51">
                  <c:v>-0.02773110300000009</c:v>
                </c:pt>
                <c:pt idx="52">
                  <c:v>-0.052348153000000064</c:v>
                </c:pt>
                <c:pt idx="53">
                  <c:v>-0.07514660300000009</c:v>
                </c:pt>
                <c:pt idx="54">
                  <c:v>-0.0969061630000001</c:v>
                </c:pt>
                <c:pt idx="55">
                  <c:v>-0.11677576300000009</c:v>
                </c:pt>
                <c:pt idx="56">
                  <c:v>-0.13388602300000008</c:v>
                </c:pt>
                <c:pt idx="57">
                  <c:v>-0.1492010330000001</c:v>
                </c:pt>
                <c:pt idx="58">
                  <c:v>-0.1632169530000001</c:v>
                </c:pt>
                <c:pt idx="59">
                  <c:v>-0.1728480930000001</c:v>
                </c:pt>
                <c:pt idx="60">
                  <c:v>-0.17152805300000012</c:v>
                </c:pt>
                <c:pt idx="61">
                  <c:v>-0.15566945300000007</c:v>
                </c:pt>
                <c:pt idx="62">
                  <c:v>-0.1291196730000001</c:v>
                </c:pt>
                <c:pt idx="63">
                  <c:v>-0.10018730300000006</c:v>
                </c:pt>
                <c:pt idx="64">
                  <c:v>-0.07498357300000008</c:v>
                </c:pt>
                <c:pt idx="65">
                  <c:v>-0.05566198300000008</c:v>
                </c:pt>
                <c:pt idx="66">
                  <c:v>-0.04161652300000007</c:v>
                </c:pt>
                <c:pt idx="67">
                  <c:v>-0.03148613300000008</c:v>
                </c:pt>
                <c:pt idx="68">
                  <c:v>-0.02356406300000008</c:v>
                </c:pt>
                <c:pt idx="69">
                  <c:v>-0.01586449300000009</c:v>
                </c:pt>
                <c:pt idx="70">
                  <c:v>-0.00653174300000009</c:v>
                </c:pt>
                <c:pt idx="71">
                  <c:v>0.005841066999999922</c:v>
                </c:pt>
                <c:pt idx="72">
                  <c:v>0.019367716999999895</c:v>
                </c:pt>
                <c:pt idx="73">
                  <c:v>0.03227706699999994</c:v>
                </c:pt>
                <c:pt idx="74">
                  <c:v>0.04459340699999992</c:v>
                </c:pt>
                <c:pt idx="75">
                  <c:v>0.056935346999999914</c:v>
                </c:pt>
                <c:pt idx="76">
                  <c:v>0.07057332699999991</c:v>
                </c:pt>
                <c:pt idx="77">
                  <c:v>0.08587230699999993</c:v>
                </c:pt>
                <c:pt idx="78">
                  <c:v>0.10042994699999991</c:v>
                </c:pt>
                <c:pt idx="79">
                  <c:v>0.11258961699999992</c:v>
                </c:pt>
                <c:pt idx="80">
                  <c:v>0.12327984699999991</c:v>
                </c:pt>
                <c:pt idx="81">
                  <c:v>0.1337335769999999</c:v>
                </c:pt>
                <c:pt idx="82">
                  <c:v>0.1460621669999999</c:v>
                </c:pt>
                <c:pt idx="83">
                  <c:v>0.16158427699999992</c:v>
                </c:pt>
                <c:pt idx="84">
                  <c:v>0.1809973669999999</c:v>
                </c:pt>
                <c:pt idx="85">
                  <c:v>0.20487177699999992</c:v>
                </c:pt>
                <c:pt idx="86">
                  <c:v>0.2344357769999999</c:v>
                </c:pt>
                <c:pt idx="87">
                  <c:v>0.2681426619999999</c:v>
                </c:pt>
                <c:pt idx="88">
                  <c:v>0.29999746599999993</c:v>
                </c:pt>
                <c:pt idx="89">
                  <c:v>0.32571840899999993</c:v>
                </c:pt>
                <c:pt idx="90">
                  <c:v>0.34419682439999993</c:v>
                </c:pt>
                <c:pt idx="91">
                  <c:v>0.3530381158999999</c:v>
                </c:pt>
                <c:pt idx="92">
                  <c:v>0.3494601788999999</c:v>
                </c:pt>
                <c:pt idx="93">
                  <c:v>0.3338188329999999</c:v>
                </c:pt>
                <c:pt idx="94">
                  <c:v>0.3079494439999999</c:v>
                </c:pt>
                <c:pt idx="95">
                  <c:v>0.2736480009999999</c:v>
                </c:pt>
                <c:pt idx="96">
                  <c:v>0.23496985699999992</c:v>
                </c:pt>
                <c:pt idx="97">
                  <c:v>0.19929784699999992</c:v>
                </c:pt>
                <c:pt idx="98">
                  <c:v>0.1738568769999999</c:v>
                </c:pt>
                <c:pt idx="99">
                  <c:v>0.1617571969999999</c:v>
                </c:pt>
                <c:pt idx="100">
                  <c:v>0.1609377469999999</c:v>
                </c:pt>
                <c:pt idx="101">
                  <c:v>0.1639703869999999</c:v>
                </c:pt>
                <c:pt idx="102">
                  <c:v>0.16452722699999991</c:v>
                </c:pt>
                <c:pt idx="103">
                  <c:v>0.16370949699999993</c:v>
                </c:pt>
                <c:pt idx="104">
                  <c:v>0.16498518699999992</c:v>
                </c:pt>
                <c:pt idx="105">
                  <c:v>0.17021189699999992</c:v>
                </c:pt>
                <c:pt idx="106">
                  <c:v>0.18080259699999993</c:v>
                </c:pt>
                <c:pt idx="107">
                  <c:v>0.19876494699999991</c:v>
                </c:pt>
                <c:pt idx="108">
                  <c:v>0.22395270699999992</c:v>
                </c:pt>
                <c:pt idx="109">
                  <c:v>0.2493489049999999</c:v>
                </c:pt>
                <c:pt idx="110">
                  <c:v>0.26426338199999994</c:v>
                </c:pt>
                <c:pt idx="111">
                  <c:v>0.2639182969999999</c:v>
                </c:pt>
                <c:pt idx="112">
                  <c:v>0.2508176589999999</c:v>
                </c:pt>
                <c:pt idx="113">
                  <c:v>0.2317988069999999</c:v>
                </c:pt>
                <c:pt idx="114">
                  <c:v>0.21458149699999993</c:v>
                </c:pt>
                <c:pt idx="115">
                  <c:v>0.2038237569999999</c:v>
                </c:pt>
                <c:pt idx="116">
                  <c:v>0.2005994469999999</c:v>
                </c:pt>
                <c:pt idx="117">
                  <c:v>0.2051473169999999</c:v>
                </c:pt>
                <c:pt idx="118">
                  <c:v>0.21782295699999993</c:v>
                </c:pt>
                <c:pt idx="119">
                  <c:v>0.23430328699999992</c:v>
                </c:pt>
                <c:pt idx="120">
                  <c:v>0.2465551059999999</c:v>
                </c:pt>
                <c:pt idx="121">
                  <c:v>0.25001162199999993</c:v>
                </c:pt>
                <c:pt idx="122">
                  <c:v>0.2465712949999999</c:v>
                </c:pt>
                <c:pt idx="123">
                  <c:v>0.24058347699999993</c:v>
                </c:pt>
                <c:pt idx="124">
                  <c:v>0.23682332699999992</c:v>
                </c:pt>
                <c:pt idx="125">
                  <c:v>0.2410209869999999</c:v>
                </c:pt>
                <c:pt idx="126">
                  <c:v>0.2561267459999999</c:v>
                </c:pt>
                <c:pt idx="127">
                  <c:v>0.2805938969999999</c:v>
                </c:pt>
                <c:pt idx="128">
                  <c:v>0.3127900489999999</c:v>
                </c:pt>
                <c:pt idx="129">
                  <c:v>0.3485429253999999</c:v>
                </c:pt>
                <c:pt idx="130">
                  <c:v>0.3777366729999999</c:v>
                </c:pt>
                <c:pt idx="131">
                  <c:v>0.3941677109999999</c:v>
                </c:pt>
                <c:pt idx="132">
                  <c:v>0.3998976289999999</c:v>
                </c:pt>
                <c:pt idx="133">
                  <c:v>0.4017980069999999</c:v>
                </c:pt>
                <c:pt idx="134">
                  <c:v>0.4051317129999999</c:v>
                </c:pt>
                <c:pt idx="135">
                  <c:v>0.4135717819999999</c:v>
                </c:pt>
                <c:pt idx="136">
                  <c:v>0.43002589299999994</c:v>
                </c:pt>
                <c:pt idx="137">
                  <c:v>0.4518268469999999</c:v>
                </c:pt>
                <c:pt idx="138">
                  <c:v>0.47305494699999995</c:v>
                </c:pt>
                <c:pt idx="139">
                  <c:v>0.4896633269999999</c:v>
                </c:pt>
                <c:pt idx="140">
                  <c:v>0.5000152569999999</c:v>
                </c:pt>
                <c:pt idx="141">
                  <c:v>0.5041950669999999</c:v>
                </c:pt>
                <c:pt idx="142">
                  <c:v>0.5071227969999998</c:v>
                </c:pt>
                <c:pt idx="143">
                  <c:v>0.5177941169999999</c:v>
                </c:pt>
                <c:pt idx="144">
                  <c:v>0.5402270169999999</c:v>
                </c:pt>
                <c:pt idx="145">
                  <c:v>0.570944967</c:v>
                </c:pt>
                <c:pt idx="146">
                  <c:v>0.6061829369999999</c:v>
                </c:pt>
                <c:pt idx="147">
                  <c:v>0.6421370469999998</c:v>
                </c:pt>
                <c:pt idx="148">
                  <c:v>0.6744207569999999</c:v>
                </c:pt>
                <c:pt idx="149">
                  <c:v>0.701484327</c:v>
                </c:pt>
                <c:pt idx="150">
                  <c:v>0.7243936769999999</c:v>
                </c:pt>
                <c:pt idx="151">
                  <c:v>0.7438988069999999</c:v>
                </c:pt>
                <c:pt idx="152">
                  <c:v>0.7591258569999999</c:v>
                </c:pt>
                <c:pt idx="153">
                  <c:v>0.7713251069999999</c:v>
                </c:pt>
                <c:pt idx="154">
                  <c:v>0.7824720569999999</c:v>
                </c:pt>
                <c:pt idx="155">
                  <c:v>0.7902886669999999</c:v>
                </c:pt>
                <c:pt idx="156">
                  <c:v>0.7923087969999999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'CLIMATE MODEL'!$B$18</c:f>
              <c:strCache>
                <c:ptCount val="1"/>
                <c:pt idx="0">
                  <c:v>Y = 0.01 (W/sqm)/K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2819678"/>
        <c:axId val="26941647"/>
      </c:lineChart>
      <c:catAx>
        <c:axId val="32819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975" b="1" i="0" u="none" baseline="0"/>
            </a:pPr>
          </a:p>
        </c:txPr>
        <c:crossAx val="26941647"/>
        <c:crossesAt val="-0.8"/>
        <c:auto val="0"/>
        <c:lblOffset val="100"/>
        <c:tickLblSkip val="5"/>
        <c:tickMarkSkip val="5"/>
        <c:noMultiLvlLbl val="0"/>
      </c:catAx>
      <c:valAx>
        <c:axId val="26941647"/>
        <c:scaling>
          <c:orientation val="minMax"/>
          <c:max val="1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Temp Anomaly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/>
            </a:pPr>
          </a:p>
        </c:txPr>
        <c:crossAx val="32819678"/>
        <c:crossesAt val="1"/>
        <c:crossBetween val="between"/>
        <c:dispUnits/>
        <c:majorUnit val="0.2"/>
        <c:minorUnit val="0.04"/>
      </c:valAx>
      <c:spPr>
        <a:noFill/>
      </c:spPr>
    </c:plotArea>
    <c:legend>
      <c:legendPos val="r"/>
      <c:layout>
        <c:manualLayout>
          <c:xMode val="edge"/>
          <c:yMode val="edge"/>
          <c:x val="0.097"/>
          <c:y val="0.10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COMPARISON OF MODEL AND EQUILIBRIUM TEMPERATURE CHANGE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25"/>
          <c:w val="0.9325"/>
          <c:h val="0.8365"/>
        </c:manualLayout>
      </c:layout>
      <c:lineChart>
        <c:grouping val="standard"/>
        <c:varyColors val="0"/>
        <c:ser>
          <c:idx val="0"/>
          <c:order val="0"/>
          <c:tx>
            <c:v>Model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MODEL'!$D$32:$D$188</c:f>
              <c:numCache>
                <c:ptCount val="157"/>
                <c:pt idx="0">
                  <c:v>-0.010392375533428165</c:v>
                </c:pt>
                <c:pt idx="1">
                  <c:v>-0.020166920632896893</c:v>
                </c:pt>
                <c:pt idx="2">
                  <c:v>-0.027109462543180564</c:v>
                </c:pt>
                <c:pt idx="3">
                  <c:v>-0.032425543753207886</c:v>
                </c:pt>
                <c:pt idx="4">
                  <c:v>-0.03854687399394605</c:v>
                </c:pt>
                <c:pt idx="5">
                  <c:v>-0.07315943162331791</c:v>
                </c:pt>
                <c:pt idx="6">
                  <c:v>-0.1471040395372814</c:v>
                </c:pt>
                <c:pt idx="7">
                  <c:v>-0.22576002790962008</c:v>
                </c:pt>
                <c:pt idx="8">
                  <c:v>-0.26892916229041414</c:v>
                </c:pt>
                <c:pt idx="9">
                  <c:v>-0.260348683875508</c:v>
                </c:pt>
                <c:pt idx="10">
                  <c:v>-0.23501691524297427</c:v>
                </c:pt>
                <c:pt idx="11">
                  <c:v>-0.21692040165672077</c:v>
                </c:pt>
                <c:pt idx="12">
                  <c:v>-0.2072807780110384</c:v>
                </c:pt>
                <c:pt idx="13">
                  <c:v>-0.20069747716531722</c:v>
                </c:pt>
                <c:pt idx="14">
                  <c:v>-0.18695657648441327</c:v>
                </c:pt>
                <c:pt idx="15">
                  <c:v>-0.1701168346589276</c:v>
                </c:pt>
                <c:pt idx="16">
                  <c:v>-0.154630494909925</c:v>
                </c:pt>
                <c:pt idx="17">
                  <c:v>-0.1419176385400916</c:v>
                </c:pt>
                <c:pt idx="18">
                  <c:v>-0.12973234347264098</c:v>
                </c:pt>
                <c:pt idx="19">
                  <c:v>-0.11731117310278921</c:v>
                </c:pt>
                <c:pt idx="20">
                  <c:v>-0.10289176650790248</c:v>
                </c:pt>
                <c:pt idx="21">
                  <c:v>-0.09262003567828922</c:v>
                </c:pt>
                <c:pt idx="22">
                  <c:v>-0.08604926402812911</c:v>
                </c:pt>
                <c:pt idx="23">
                  <c:v>-0.08407717554946775</c:v>
                </c:pt>
                <c:pt idx="24">
                  <c:v>-0.0831229885598613</c:v>
                </c:pt>
                <c:pt idx="25">
                  <c:v>-0.08683561994502273</c:v>
                </c:pt>
                <c:pt idx="26">
                  <c:v>-0.09267260096180008</c:v>
                </c:pt>
                <c:pt idx="27">
                  <c:v>-0.09932317484525119</c:v>
                </c:pt>
                <c:pt idx="28">
                  <c:v>-0.10239778445277098</c:v>
                </c:pt>
                <c:pt idx="29">
                  <c:v>-0.10239714633305083</c:v>
                </c:pt>
                <c:pt idx="30">
                  <c:v>-0.0986934636205666</c:v>
                </c:pt>
                <c:pt idx="31">
                  <c:v>-0.09292631985296235</c:v>
                </c:pt>
                <c:pt idx="32">
                  <c:v>-0.10359230355853091</c:v>
                </c:pt>
                <c:pt idx="33">
                  <c:v>-0.17560726944538224</c:v>
                </c:pt>
                <c:pt idx="34">
                  <c:v>-0.3294294103022044</c:v>
                </c:pt>
                <c:pt idx="35">
                  <c:v>-0.5022683578538443</c:v>
                </c:pt>
                <c:pt idx="36">
                  <c:v>-0.6017264316409547</c:v>
                </c:pt>
                <c:pt idx="37">
                  <c:v>-0.6159318911685895</c:v>
                </c:pt>
                <c:pt idx="38">
                  <c:v>-0.5973105447245266</c:v>
                </c:pt>
                <c:pt idx="39">
                  <c:v>-0.6022642285658484</c:v>
                </c:pt>
                <c:pt idx="40">
                  <c:v>-0.6032315456132152</c:v>
                </c:pt>
                <c:pt idx="41">
                  <c:v>-0.5878422943556039</c:v>
                </c:pt>
                <c:pt idx="42">
                  <c:v>-0.5399489130408445</c:v>
                </c:pt>
                <c:pt idx="43">
                  <c:v>-0.479552586660633</c:v>
                </c:pt>
                <c:pt idx="44">
                  <c:v>-0.41610960882209613</c:v>
                </c:pt>
                <c:pt idx="45">
                  <c:v>-0.38484562567042496</c:v>
                </c:pt>
                <c:pt idx="46">
                  <c:v>-0.3758669762937312</c:v>
                </c:pt>
                <c:pt idx="47">
                  <c:v>-0.371757728749991</c:v>
                </c:pt>
                <c:pt idx="48">
                  <c:v>-0.34556513883207224</c:v>
                </c:pt>
                <c:pt idx="49">
                  <c:v>-0.3071038011206521</c:v>
                </c:pt>
                <c:pt idx="50">
                  <c:v>-0.27253168805288225</c:v>
                </c:pt>
                <c:pt idx="51">
                  <c:v>-0.25272186747412195</c:v>
                </c:pt>
                <c:pt idx="52">
                  <c:v>-0.27706910852545724</c:v>
                </c:pt>
                <c:pt idx="53">
                  <c:v>-0.3156880009640005</c:v>
                </c:pt>
                <c:pt idx="54">
                  <c:v>-0.34888255862618256</c:v>
                </c:pt>
                <c:pt idx="55">
                  <c:v>-0.3428469513957523</c:v>
                </c:pt>
                <c:pt idx="56">
                  <c:v>-0.32436429389056465</c:v>
                </c:pt>
                <c:pt idx="57">
                  <c:v>-0.3021536037162925</c:v>
                </c:pt>
                <c:pt idx="58">
                  <c:v>-0.278223562456108</c:v>
                </c:pt>
                <c:pt idx="59">
                  <c:v>-0.2526147002772743</c:v>
                </c:pt>
                <c:pt idx="60">
                  <c:v>-0.22872480781224913</c:v>
                </c:pt>
                <c:pt idx="61">
                  <c:v>-0.23086442777498245</c:v>
                </c:pt>
                <c:pt idx="62">
                  <c:v>-0.24647963824377994</c:v>
                </c:pt>
                <c:pt idx="63">
                  <c:v>-0.2610762986024202</c:v>
                </c:pt>
                <c:pt idx="64">
                  <c:v>-0.2488804612131555</c:v>
                </c:pt>
                <c:pt idx="65">
                  <c:v>-0.22046973114477988</c:v>
                </c:pt>
                <c:pt idx="66">
                  <c:v>-0.1936126861106983</c:v>
                </c:pt>
                <c:pt idx="67">
                  <c:v>-0.16834649589968387</c:v>
                </c:pt>
                <c:pt idx="68">
                  <c:v>-0.14761900130857109</c:v>
                </c:pt>
                <c:pt idx="69">
                  <c:v>-0.13674775828818103</c:v>
                </c:pt>
                <c:pt idx="70">
                  <c:v>-0.12988308730342202</c:v>
                </c:pt>
                <c:pt idx="71">
                  <c:v>-0.12353721356418183</c:v>
                </c:pt>
                <c:pt idx="72">
                  <c:v>-0.11239031478678811</c:v>
                </c:pt>
                <c:pt idx="73">
                  <c:v>-0.10274109688249865</c:v>
                </c:pt>
                <c:pt idx="74">
                  <c:v>-0.0953913841803806</c:v>
                </c:pt>
                <c:pt idx="75">
                  <c:v>-0.08794989309975441</c:v>
                </c:pt>
                <c:pt idx="76">
                  <c:v>-0.0784093980298333</c:v>
                </c:pt>
                <c:pt idx="77">
                  <c:v>-0.07136443704126182</c:v>
                </c:pt>
                <c:pt idx="78">
                  <c:v>-0.07239233896607337</c:v>
                </c:pt>
                <c:pt idx="79">
                  <c:v>-0.07787929810695694</c:v>
                </c:pt>
                <c:pt idx="80">
                  <c:v>-0.08187807453199719</c:v>
                </c:pt>
                <c:pt idx="81">
                  <c:v>-0.08448000343820328</c:v>
                </c:pt>
                <c:pt idx="82">
                  <c:v>-0.08763024783752389</c:v>
                </c:pt>
                <c:pt idx="83">
                  <c:v>-0.09079359071804581</c:v>
                </c:pt>
                <c:pt idx="84">
                  <c:v>-0.08910962241716139</c:v>
                </c:pt>
                <c:pt idx="85">
                  <c:v>-0.08260851081567208</c:v>
                </c:pt>
                <c:pt idx="86">
                  <c:v>-0.07191156158365601</c:v>
                </c:pt>
                <c:pt idx="87">
                  <c:v>-0.06247295110287292</c:v>
                </c:pt>
                <c:pt idx="88">
                  <c:v>-0.05520792759534752</c:v>
                </c:pt>
                <c:pt idx="89">
                  <c:v>-0.0502128455682259</c:v>
                </c:pt>
                <c:pt idx="90">
                  <c:v>-0.04293416780554147</c:v>
                </c:pt>
                <c:pt idx="91">
                  <c:v>-0.037997199195452434</c:v>
                </c:pt>
                <c:pt idx="92">
                  <c:v>-0.03539762059619187</c:v>
                </c:pt>
                <c:pt idx="93">
                  <c:v>-0.03483380009757854</c:v>
                </c:pt>
                <c:pt idx="94">
                  <c:v>-0.032389966106016424</c:v>
                </c:pt>
                <c:pt idx="95">
                  <c:v>-0.026348513056435523</c:v>
                </c:pt>
                <c:pt idx="96">
                  <c:v>-0.018780082063761985</c:v>
                </c:pt>
                <c:pt idx="97">
                  <c:v>-0.006861393411029638</c:v>
                </c:pt>
                <c:pt idx="98">
                  <c:v>0.0016859717250188953</c:v>
                </c:pt>
                <c:pt idx="99">
                  <c:v>0.007631330295730046</c:v>
                </c:pt>
                <c:pt idx="100">
                  <c:v>0.008927701974044817</c:v>
                </c:pt>
                <c:pt idx="101">
                  <c:v>0.007966887145015835</c:v>
                </c:pt>
                <c:pt idx="102">
                  <c:v>0.003092021492265273</c:v>
                </c:pt>
                <c:pt idx="103">
                  <c:v>-0.004995951096697965</c:v>
                </c:pt>
                <c:pt idx="104">
                  <c:v>-0.011822286499630526</c:v>
                </c:pt>
                <c:pt idx="105">
                  <c:v>-0.014004188828168366</c:v>
                </c:pt>
                <c:pt idx="106">
                  <c:v>-0.007728150361653216</c:v>
                </c:pt>
                <c:pt idx="107">
                  <c:v>0.0016125952342175807</c:v>
                </c:pt>
                <c:pt idx="108">
                  <c:v>0.008221384294918175</c:v>
                </c:pt>
                <c:pt idx="109">
                  <c:v>0.006633217962426503</c:v>
                </c:pt>
                <c:pt idx="110">
                  <c:v>-0.0013129946264672735</c:v>
                </c:pt>
                <c:pt idx="111">
                  <c:v>-0.017889553559796698</c:v>
                </c:pt>
                <c:pt idx="112">
                  <c:v>-0.06893250177586377</c:v>
                </c:pt>
                <c:pt idx="113">
                  <c:v>-0.16126522391015824</c:v>
                </c:pt>
                <c:pt idx="114">
                  <c:v>-0.25450320093164014</c:v>
                </c:pt>
                <c:pt idx="115">
                  <c:v>-0.3122063643602594</c:v>
                </c:pt>
                <c:pt idx="116">
                  <c:v>-0.31685528334610247</c:v>
                </c:pt>
                <c:pt idx="117">
                  <c:v>-0.32115890965625177</c:v>
                </c:pt>
                <c:pt idx="118">
                  <c:v>-0.3357158070821983</c:v>
                </c:pt>
                <c:pt idx="119">
                  <c:v>-0.3493897095212863</c:v>
                </c:pt>
                <c:pt idx="120">
                  <c:v>-0.3396738765475893</c:v>
                </c:pt>
                <c:pt idx="121">
                  <c:v>-0.3053106459127225</c:v>
                </c:pt>
                <c:pt idx="122">
                  <c:v>-0.26751347626429445</c:v>
                </c:pt>
                <c:pt idx="123">
                  <c:v>-0.24588157953975312</c:v>
                </c:pt>
                <c:pt idx="124">
                  <c:v>-0.24072425715140736</c:v>
                </c:pt>
                <c:pt idx="125">
                  <c:v>-0.23331815252895852</c:v>
                </c:pt>
                <c:pt idx="126">
                  <c:v>-0.21871237963400006</c:v>
                </c:pt>
                <c:pt idx="127">
                  <c:v>-0.19334618229695433</c:v>
                </c:pt>
                <c:pt idx="128">
                  <c:v>-0.16738466490733203</c:v>
                </c:pt>
                <c:pt idx="129">
                  <c:v>-0.13889294041636913</c:v>
                </c:pt>
                <c:pt idx="130">
                  <c:v>-0.11275043057185088</c:v>
                </c:pt>
                <c:pt idx="131">
                  <c:v>-0.1261002441278753</c:v>
                </c:pt>
                <c:pt idx="132">
                  <c:v>-0.1827733175404112</c:v>
                </c:pt>
                <c:pt idx="133">
                  <c:v>-0.241593941500037</c:v>
                </c:pt>
                <c:pt idx="134">
                  <c:v>-0.26665484391000405</c:v>
                </c:pt>
                <c:pt idx="135">
                  <c:v>-0.2546415264597884</c:v>
                </c:pt>
                <c:pt idx="136">
                  <c:v>-0.23931549833682006</c:v>
                </c:pt>
                <c:pt idx="137">
                  <c:v>-0.22112677965029004</c:v>
                </c:pt>
                <c:pt idx="138">
                  <c:v>-0.19514355165795183</c:v>
                </c:pt>
                <c:pt idx="139">
                  <c:v>-0.16529736080452645</c:v>
                </c:pt>
                <c:pt idx="140">
                  <c:v>-0.17503561416361338</c:v>
                </c:pt>
                <c:pt idx="141">
                  <c:v>-0.2705646205048871</c:v>
                </c:pt>
                <c:pt idx="142">
                  <c:v>-0.3852135987569792</c:v>
                </c:pt>
                <c:pt idx="143">
                  <c:v>-0.45996292661126975</c:v>
                </c:pt>
                <c:pt idx="144">
                  <c:v>-0.44203939091369193</c:v>
                </c:pt>
                <c:pt idx="145">
                  <c:v>-0.3941683624560599</c:v>
                </c:pt>
                <c:pt idx="146">
                  <c:v>-0.3496978700721614</c:v>
                </c:pt>
                <c:pt idx="147">
                  <c:v>-0.30574335667138053</c:v>
                </c:pt>
                <c:pt idx="148">
                  <c:v>-0.25846340193392375</c:v>
                </c:pt>
                <c:pt idx="149">
                  <c:v>-0.20837050138461938</c:v>
                </c:pt>
                <c:pt idx="150">
                  <c:v>-0.1588843471817938</c:v>
                </c:pt>
                <c:pt idx="151">
                  <c:v>-0.11661407182352754</c:v>
                </c:pt>
                <c:pt idx="152">
                  <c:v>-0.08561534496569577</c:v>
                </c:pt>
                <c:pt idx="153">
                  <c:v>-0.0648116676484436</c:v>
                </c:pt>
                <c:pt idx="154">
                  <c:v>-0.051808771487095354</c:v>
                </c:pt>
                <c:pt idx="155">
                  <c:v>-0.04235752093735577</c:v>
                </c:pt>
                <c:pt idx="156">
                  <c:v>-0.03289287517185243</c:v>
                </c:pt>
              </c:numCache>
            </c:numRef>
          </c:val>
          <c:smooth val="0"/>
        </c:ser>
        <c:ser>
          <c:idx val="1"/>
          <c:order val="1"/>
          <c:tx>
            <c:v>Equilibrium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MODEL'!$F$32:$F$188</c:f>
              <c:numCache>
                <c:ptCount val="157"/>
                <c:pt idx="0">
                  <c:v>-0.10703000000000001</c:v>
                </c:pt>
                <c:pt idx="1">
                  <c:v>-0.11781</c:v>
                </c:pt>
                <c:pt idx="2">
                  <c:v>-0.10472000000000001</c:v>
                </c:pt>
                <c:pt idx="3">
                  <c:v>-0.09933</c:v>
                </c:pt>
                <c:pt idx="4">
                  <c:v>-0.11627</c:v>
                </c:pt>
                <c:pt idx="5">
                  <c:v>-0.41965</c:v>
                </c:pt>
                <c:pt idx="6">
                  <c:v>-0.88165</c:v>
                </c:pt>
                <c:pt idx="7">
                  <c:v>-1.05182</c:v>
                </c:pt>
                <c:pt idx="8">
                  <c:v>-0.81543</c:v>
                </c:pt>
                <c:pt idx="9">
                  <c:v>-0.35266</c:v>
                </c:pt>
                <c:pt idx="10">
                  <c:v>-0.16478</c:v>
                </c:pt>
                <c:pt idx="11">
                  <c:v>-0.19635</c:v>
                </c:pt>
                <c:pt idx="12">
                  <c:v>-0.25256</c:v>
                </c:pt>
                <c:pt idx="13">
                  <c:v>-0.26719000000000004</c:v>
                </c:pt>
                <c:pt idx="14">
                  <c:v>-0.18172</c:v>
                </c:pt>
                <c:pt idx="15">
                  <c:v>-0.12628</c:v>
                </c:pt>
                <c:pt idx="16">
                  <c:v>-0.11165</c:v>
                </c:pt>
                <c:pt idx="17">
                  <c:v>-0.11396000000000002</c:v>
                </c:pt>
                <c:pt idx="18">
                  <c:v>-0.09779</c:v>
                </c:pt>
                <c:pt idx="19">
                  <c:v>-0.07468999999999999</c:v>
                </c:pt>
                <c:pt idx="20">
                  <c:v>-0.03311</c:v>
                </c:pt>
                <c:pt idx="21">
                  <c:v>-0.051590000000000004</c:v>
                </c:pt>
                <c:pt idx="22">
                  <c:v>-0.07238</c:v>
                </c:pt>
                <c:pt idx="23">
                  <c:v>-0.10857000000000001</c:v>
                </c:pt>
                <c:pt idx="24">
                  <c:v>-0.11549999999999999</c:v>
                </c:pt>
                <c:pt idx="25">
                  <c:v>-0.1617</c:v>
                </c:pt>
                <c:pt idx="26">
                  <c:v>-0.18942</c:v>
                </c:pt>
                <c:pt idx="27">
                  <c:v>-0.20713</c:v>
                </c:pt>
                <c:pt idx="28">
                  <c:v>-0.18095</c:v>
                </c:pt>
                <c:pt idx="29">
                  <c:v>-0.15400000000000003</c:v>
                </c:pt>
                <c:pt idx="30">
                  <c:v>-0.11550000000000002</c:v>
                </c:pt>
                <c:pt idx="31">
                  <c:v>-0.08778000000000001</c:v>
                </c:pt>
                <c:pt idx="32">
                  <c:v>-0.24717</c:v>
                </c:pt>
                <c:pt idx="33">
                  <c:v>-0.89628</c:v>
                </c:pt>
                <c:pt idx="34">
                  <c:v>-1.85724</c:v>
                </c:pt>
                <c:pt idx="35">
                  <c:v>-2.30615</c:v>
                </c:pt>
                <c:pt idx="36">
                  <c:v>-1.83414</c:v>
                </c:pt>
                <c:pt idx="37">
                  <c:v>-1.11804</c:v>
                </c:pt>
                <c:pt idx="38">
                  <c:v>-0.8008000000000001</c:v>
                </c:pt>
                <c:pt idx="39">
                  <c:v>-1.01024</c:v>
                </c:pt>
                <c:pt idx="40">
                  <c:v>-0.97482</c:v>
                </c:pt>
                <c:pt idx="41">
                  <c:v>-0.80542</c:v>
                </c:pt>
                <c:pt idx="42">
                  <c:v>-0.44275</c:v>
                </c:pt>
                <c:pt idx="43">
                  <c:v>-0.23254</c:v>
                </c:pt>
                <c:pt idx="44">
                  <c:v>-0.09933</c:v>
                </c:pt>
                <c:pt idx="45">
                  <c:v>-0.32417</c:v>
                </c:pt>
                <c:pt idx="46">
                  <c:v>-0.5005000000000001</c:v>
                </c:pt>
                <c:pt idx="47">
                  <c:v>-0.5343800000000001</c:v>
                </c:pt>
                <c:pt idx="48">
                  <c:v>-0.29876</c:v>
                </c:pt>
                <c:pt idx="49">
                  <c:v>-0.12782000000000002</c:v>
                </c:pt>
                <c:pt idx="50">
                  <c:v>-0.10318000000000001</c:v>
                </c:pt>
                <c:pt idx="51">
                  <c:v>-0.19712000000000002</c:v>
                </c:pt>
                <c:pt idx="52">
                  <c:v>-0.61831</c:v>
                </c:pt>
                <c:pt idx="53">
                  <c:v>-0.8046500000000001</c:v>
                </c:pt>
                <c:pt idx="54">
                  <c:v>-0.8115800000000001</c:v>
                </c:pt>
                <c:pt idx="55">
                  <c:v>-0.46123</c:v>
                </c:pt>
                <c:pt idx="56">
                  <c:v>-0.32186000000000003</c:v>
                </c:pt>
                <c:pt idx="57">
                  <c:v>-0.25179</c:v>
                </c:pt>
                <c:pt idx="58">
                  <c:v>-0.19635</c:v>
                </c:pt>
                <c:pt idx="59">
                  <c:v>-0.1386</c:v>
                </c:pt>
                <c:pt idx="60">
                  <c:v>-0.11319</c:v>
                </c:pt>
                <c:pt idx="61">
                  <c:v>-0.34110999999999997</c:v>
                </c:pt>
                <c:pt idx="62">
                  <c:v>-0.48279</c:v>
                </c:pt>
                <c:pt idx="63">
                  <c:v>-0.4974199999999999</c:v>
                </c:pt>
                <c:pt idx="64">
                  <c:v>-0.24486000000000002</c:v>
                </c:pt>
                <c:pt idx="65">
                  <c:v>-0.05698000000000001</c:v>
                </c:pt>
                <c:pt idx="66">
                  <c:v>-0.025410000000000002</c:v>
                </c:pt>
                <c:pt idx="67">
                  <c:v>0.003080000000000003</c:v>
                </c:pt>
                <c:pt idx="68">
                  <c:v>-0.0015400000000000014</c:v>
                </c:pt>
                <c:pt idx="69">
                  <c:v>-0.06853</c:v>
                </c:pt>
                <c:pt idx="70">
                  <c:v>-0.09163</c:v>
                </c:pt>
                <c:pt idx="71">
                  <c:v>-0.08547</c:v>
                </c:pt>
                <c:pt idx="72">
                  <c:v>-0.025410000000000002</c:v>
                </c:pt>
                <c:pt idx="73">
                  <c:v>-0.022330000000000003</c:v>
                </c:pt>
                <c:pt idx="74">
                  <c:v>-0.03003</c:v>
                </c:pt>
                <c:pt idx="75">
                  <c:v>-0.01694</c:v>
                </c:pt>
                <c:pt idx="76">
                  <c:v>0.01694</c:v>
                </c:pt>
                <c:pt idx="77">
                  <c:v>0.0069300000000000065</c:v>
                </c:pt>
                <c:pt idx="78">
                  <c:v>-0.06468</c:v>
                </c:pt>
                <c:pt idx="79">
                  <c:v>-0.11242000000000002</c:v>
                </c:pt>
                <c:pt idx="80">
                  <c:v>-0.10626000000000001</c:v>
                </c:pt>
                <c:pt idx="81">
                  <c:v>-0.09856000000000001</c:v>
                </c:pt>
                <c:pt idx="82">
                  <c:v>-0.10856999999999999</c:v>
                </c:pt>
                <c:pt idx="83">
                  <c:v>-0.11395999999999999</c:v>
                </c:pt>
                <c:pt idx="84">
                  <c:v>-0.0693</c:v>
                </c:pt>
                <c:pt idx="85">
                  <c:v>-0.016939999999999993</c:v>
                </c:pt>
                <c:pt idx="86">
                  <c:v>0.03696</c:v>
                </c:pt>
                <c:pt idx="87">
                  <c:v>0.041580000000000006</c:v>
                </c:pt>
                <c:pt idx="88">
                  <c:v>0.03465000000000001</c:v>
                </c:pt>
                <c:pt idx="89">
                  <c:v>0.0231</c:v>
                </c:pt>
                <c:pt idx="90">
                  <c:v>0.05467000000000001</c:v>
                </c:pt>
                <c:pt idx="91">
                  <c:v>0.04235</c:v>
                </c:pt>
                <c:pt idx="92">
                  <c:v>0.026180000000000002</c:v>
                </c:pt>
                <c:pt idx="93">
                  <c:v>0.009240000000000009</c:v>
                </c:pt>
                <c:pt idx="94">
                  <c:v>0.029259999999999994</c:v>
                </c:pt>
                <c:pt idx="95">
                  <c:v>0.07007</c:v>
                </c:pt>
                <c:pt idx="96">
                  <c:v>0.09548</c:v>
                </c:pt>
                <c:pt idx="97">
                  <c:v>0.15246</c:v>
                </c:pt>
                <c:pt idx="98">
                  <c:v>0.13706</c:v>
                </c:pt>
                <c:pt idx="99">
                  <c:v>0.12396999999999998</c:v>
                </c:pt>
                <c:pt idx="100">
                  <c:v>0.08547000000000002</c:v>
                </c:pt>
                <c:pt idx="101">
                  <c:v>0.06391000000000002</c:v>
                </c:pt>
                <c:pt idx="102">
                  <c:v>0.02156</c:v>
                </c:pt>
                <c:pt idx="103">
                  <c:v>-0.020019999999999996</c:v>
                </c:pt>
                <c:pt idx="104">
                  <c:v>-0.020789999999999996</c:v>
                </c:pt>
                <c:pt idx="105">
                  <c:v>0.015400000000000004</c:v>
                </c:pt>
                <c:pt idx="106">
                  <c:v>0.09856000000000001</c:v>
                </c:pt>
                <c:pt idx="107">
                  <c:v>0.14014</c:v>
                </c:pt>
                <c:pt idx="108">
                  <c:v>0.12705</c:v>
                </c:pt>
                <c:pt idx="109">
                  <c:v>0.053130000000000004</c:v>
                </c:pt>
                <c:pt idx="110">
                  <c:v>-0.015400000000000004</c:v>
                </c:pt>
                <c:pt idx="111">
                  <c:v>-0.11781</c:v>
                </c:pt>
                <c:pt idx="112">
                  <c:v>-0.5005000000000001</c:v>
                </c:pt>
                <c:pt idx="113">
                  <c:v>-1.01024</c:v>
                </c:pt>
                <c:pt idx="114">
                  <c:v>-1.17194</c:v>
                </c:pt>
                <c:pt idx="115">
                  <c:v>-0.9594200000000002</c:v>
                </c:pt>
                <c:pt idx="116">
                  <c:v>-0.5074299999999999</c:v>
                </c:pt>
                <c:pt idx="117">
                  <c:v>-0.51051</c:v>
                </c:pt>
                <c:pt idx="118">
                  <c:v>-0.62216</c:v>
                </c:pt>
                <c:pt idx="119">
                  <c:v>-0.63602</c:v>
                </c:pt>
                <c:pt idx="120">
                  <c:v>-0.41657000000000005</c:v>
                </c:pt>
                <c:pt idx="121">
                  <c:v>-0.14553</c:v>
                </c:pt>
                <c:pt idx="122">
                  <c:v>-0.052360000000000004</c:v>
                </c:pt>
                <c:pt idx="123">
                  <c:v>-0.15554</c:v>
                </c:pt>
                <c:pt idx="124">
                  <c:v>-0.28875</c:v>
                </c:pt>
                <c:pt idx="125">
                  <c:v>-0.25640999999999997</c:v>
                </c:pt>
                <c:pt idx="126">
                  <c:v>-0.1694</c:v>
                </c:pt>
                <c:pt idx="127">
                  <c:v>-0.03388000000000001</c:v>
                </c:pt>
                <c:pt idx="128">
                  <c:v>0.014629999999999992</c:v>
                </c:pt>
                <c:pt idx="129">
                  <c:v>0.08393000000000002</c:v>
                </c:pt>
                <c:pt idx="130">
                  <c:v>0.10703000000000001</c:v>
                </c:pt>
                <c:pt idx="131">
                  <c:v>-0.25640999999999997</c:v>
                </c:pt>
                <c:pt idx="132">
                  <c:v>-0.72457</c:v>
                </c:pt>
                <c:pt idx="133">
                  <c:v>-0.84007</c:v>
                </c:pt>
                <c:pt idx="134">
                  <c:v>-0.5890500000000001</c:v>
                </c:pt>
                <c:pt idx="135">
                  <c:v>-0.24794000000000002</c:v>
                </c:pt>
                <c:pt idx="136">
                  <c:v>-0.19327</c:v>
                </c:pt>
                <c:pt idx="137">
                  <c:v>-0.13783</c:v>
                </c:pt>
                <c:pt idx="138">
                  <c:v>-0.02695</c:v>
                </c:pt>
                <c:pt idx="139">
                  <c:v>0.05621000000000001</c:v>
                </c:pt>
                <c:pt idx="140">
                  <c:v>-0.30184</c:v>
                </c:pt>
                <c:pt idx="141">
                  <c:v>-1.2012</c:v>
                </c:pt>
                <c:pt idx="142">
                  <c:v>-1.5554000000000001</c:v>
                </c:pt>
                <c:pt idx="143">
                  <c:v>-1.33287</c:v>
                </c:pt>
                <c:pt idx="144">
                  <c:v>-0.5005000000000001</c:v>
                </c:pt>
                <c:pt idx="145">
                  <c:v>-0.16093000000000002</c:v>
                </c:pt>
                <c:pt idx="146">
                  <c:v>-0.11550000000000002</c:v>
                </c:pt>
                <c:pt idx="147">
                  <c:v>-0.0462</c:v>
                </c:pt>
                <c:pt idx="148">
                  <c:v>0.061600000000000016</c:v>
                </c:pt>
                <c:pt idx="149">
                  <c:v>0.16940000000000002</c:v>
                </c:pt>
                <c:pt idx="150">
                  <c:v>0.2464</c:v>
                </c:pt>
                <c:pt idx="151">
                  <c:v>0.2541</c:v>
                </c:pt>
                <c:pt idx="152">
                  <c:v>0.20790000000000003</c:v>
                </c:pt>
                <c:pt idx="153">
                  <c:v>0.15400000000000003</c:v>
                </c:pt>
                <c:pt idx="154">
                  <c:v>0.1078</c:v>
                </c:pt>
                <c:pt idx="155">
                  <c:v>0.0924</c:v>
                </c:pt>
                <c:pt idx="156">
                  <c:v>0.1078</c:v>
                </c:pt>
              </c:numCache>
            </c:numRef>
          </c:val>
          <c:smooth val="0"/>
        </c:ser>
        <c:axId val="41148232"/>
        <c:axId val="34789769"/>
      </c:lineChart>
      <c:catAx>
        <c:axId val="41148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89769"/>
        <c:crosses val="autoZero"/>
        <c:auto val="1"/>
        <c:lblOffset val="100"/>
        <c:tickMarkSkip val="5"/>
        <c:noMultiLvlLbl val="0"/>
      </c:catAx>
      <c:valAx>
        <c:axId val="34789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CHANGE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482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138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/>
  </sheetViews>
  <pageMargins left="0.75" right="0.75" top="1" bottom="1" header="0.5" footer="0.5"/>
  <pageSetup horizontalDpi="360" verticalDpi="36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0.75" right="0.75" top="1" bottom="1" header="0.5" footer="0.5"/>
  <pageSetup horizontalDpi="360" verticalDpi="36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1"/>
  <sheetViews>
    <sheetView workbookViewId="0" topLeftCell="C9">
      <selection activeCell="J17" sqref="J17"/>
    </sheetView>
  </sheetViews>
  <sheetFormatPr defaultColWidth="9.00390625" defaultRowHeight="12.75"/>
  <cols>
    <col min="2" max="2" width="6.875" style="0" customWidth="1"/>
    <col min="3" max="3" width="6.75390625" style="0" customWidth="1"/>
    <col min="4" max="4" width="7.625" style="0" customWidth="1"/>
    <col min="5" max="5" width="8.875" style="0" customWidth="1"/>
    <col min="6" max="6" width="7.625" style="0" customWidth="1"/>
    <col min="7" max="7" width="7.875" style="0" customWidth="1"/>
    <col min="10" max="10" width="6.625" style="0" customWidth="1"/>
  </cols>
  <sheetData>
    <row r="1" spans="1:15" ht="15.75">
      <c r="A1" s="4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5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.75">
      <c r="A4" s="6" t="s">
        <v>69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ht="15.75">
      <c r="A5" s="6"/>
      <c r="B5" s="5"/>
      <c r="C5" s="5"/>
      <c r="D5" s="5"/>
      <c r="E5" s="5"/>
      <c r="F5" s="5"/>
      <c r="G5" s="5"/>
      <c r="H5" s="5"/>
      <c r="I5" s="5"/>
      <c r="J5" s="72" t="s">
        <v>60</v>
      </c>
      <c r="K5" s="72"/>
      <c r="L5" s="72"/>
      <c r="M5" s="72"/>
      <c r="N5" s="72"/>
      <c r="O5" s="72"/>
      <c r="P5" s="46"/>
    </row>
    <row r="6" spans="1:15" ht="15.75">
      <c r="A6" s="6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>
      <c r="A7" s="6" t="s">
        <v>36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.75">
      <c r="A8" s="6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.75">
      <c r="A9" s="6" t="s">
        <v>39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.75">
      <c r="A10" s="6" t="s">
        <v>40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.75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3.5">
      <c r="A12" s="21"/>
      <c r="B12" s="85" t="s">
        <v>58</v>
      </c>
      <c r="C12" s="84"/>
      <c r="D12" s="84"/>
      <c r="E12" s="84"/>
      <c r="F12" s="84"/>
      <c r="G12" s="84"/>
      <c r="H12" s="84"/>
      <c r="I12" s="84"/>
      <c r="J12" s="83" t="s">
        <v>59</v>
      </c>
      <c r="K12" s="84"/>
      <c r="L12" s="11"/>
      <c r="M12" s="10"/>
      <c r="N12" s="10"/>
      <c r="O12" s="10"/>
    </row>
    <row r="13" spans="1:15" ht="13.5">
      <c r="A13" s="10"/>
      <c r="B13" s="12"/>
      <c r="C13" s="13" t="s">
        <v>26</v>
      </c>
      <c r="D13" s="14" t="s">
        <v>28</v>
      </c>
      <c r="E13" s="14" t="s">
        <v>55</v>
      </c>
      <c r="F13" s="14" t="s">
        <v>53</v>
      </c>
      <c r="G13" s="14" t="s">
        <v>54</v>
      </c>
      <c r="H13" s="14" t="s">
        <v>29</v>
      </c>
      <c r="I13" s="14" t="s">
        <v>9</v>
      </c>
      <c r="J13" s="15"/>
      <c r="K13" s="15"/>
      <c r="L13" s="16"/>
      <c r="M13" s="17"/>
      <c r="N13" s="10"/>
      <c r="O13" s="10"/>
    </row>
    <row r="14" spans="1:15" ht="13.5">
      <c r="A14" s="18" t="s">
        <v>6</v>
      </c>
      <c r="B14" s="12" t="s">
        <v>7</v>
      </c>
      <c r="C14" s="13" t="s">
        <v>27</v>
      </c>
      <c r="D14" s="14" t="s">
        <v>27</v>
      </c>
      <c r="E14" s="14" t="s">
        <v>8</v>
      </c>
      <c r="F14" s="14" t="s">
        <v>25</v>
      </c>
      <c r="G14" s="14" t="s">
        <v>25</v>
      </c>
      <c r="H14" s="14" t="s">
        <v>30</v>
      </c>
      <c r="I14" s="14" t="s">
        <v>31</v>
      </c>
      <c r="J14" s="15" t="s">
        <v>10</v>
      </c>
      <c r="K14" s="15" t="s">
        <v>11</v>
      </c>
      <c r="L14" s="19" t="s">
        <v>61</v>
      </c>
      <c r="M14" s="20" t="s">
        <v>12</v>
      </c>
      <c r="N14" s="10"/>
      <c r="O14" s="10"/>
    </row>
    <row r="15" spans="1:15" ht="13.5">
      <c r="A15" s="21" t="s">
        <v>13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1</v>
      </c>
      <c r="K15" s="20">
        <v>1</v>
      </c>
      <c r="L15" s="20">
        <v>0</v>
      </c>
      <c r="M15" s="29"/>
      <c r="N15" s="10"/>
      <c r="O15" s="10"/>
    </row>
    <row r="16" spans="1:15" ht="13.5">
      <c r="A16" s="64">
        <v>1850</v>
      </c>
      <c r="B16" s="30">
        <v>0.191</v>
      </c>
      <c r="C16" s="30">
        <v>0</v>
      </c>
      <c r="D16" s="30">
        <v>0</v>
      </c>
      <c r="E16" s="30">
        <v>0</v>
      </c>
      <c r="F16" s="30">
        <v>0.012</v>
      </c>
      <c r="G16" s="30">
        <v>0</v>
      </c>
      <c r="H16" s="30">
        <v>-0.029</v>
      </c>
      <c r="I16" s="30">
        <v>0</v>
      </c>
      <c r="J16" s="30">
        <v>-0.08</v>
      </c>
      <c r="K16" s="30">
        <v>-0.059</v>
      </c>
      <c r="L16" s="30"/>
      <c r="M16" s="29">
        <f>$B$15*B16+$C$15*C16+$D$15*D16+$E$15*E16+$F$15*F16+$G$15*G16+$H$15*H16+$I$15*I16+$J$15*J16+$K$15*K16+$L$15*L16</f>
        <v>-0.139</v>
      </c>
      <c r="N16" s="10"/>
      <c r="O16" s="10"/>
    </row>
    <row r="17" spans="1:15" ht="13.5">
      <c r="A17" s="64">
        <v>1851</v>
      </c>
      <c r="B17" s="30">
        <v>0.19</v>
      </c>
      <c r="C17" s="30">
        <v>0.001</v>
      </c>
      <c r="D17" s="30">
        <v>0</v>
      </c>
      <c r="E17" s="30">
        <v>-0.001</v>
      </c>
      <c r="F17" s="30">
        <v>0.012</v>
      </c>
      <c r="G17" s="30">
        <v>0</v>
      </c>
      <c r="H17" s="30">
        <v>-0.029</v>
      </c>
      <c r="I17" s="30">
        <v>-0.005</v>
      </c>
      <c r="J17" s="30">
        <v>-0.081</v>
      </c>
      <c r="K17" s="30">
        <v>-0.072</v>
      </c>
      <c r="L17" s="30"/>
      <c r="M17" s="29">
        <f aca="true" t="shared" si="0" ref="M17:M80">$B$15*B17+$C$15*C17+$D$15*D17+$E$15*E17+$F$15*F17+$G$15*G17+$H$15*H17+$I$15*I17+$J$15*J17+$K$15*K17+$L$15*L17</f>
        <v>-0.153</v>
      </c>
      <c r="N17" s="10"/>
      <c r="O17" s="10"/>
    </row>
    <row r="18" spans="1:15" ht="13.5">
      <c r="A18" s="64">
        <v>1852</v>
      </c>
      <c r="B18" s="30">
        <v>0.19</v>
      </c>
      <c r="C18" s="30">
        <v>0.002</v>
      </c>
      <c r="D18" s="30">
        <v>0</v>
      </c>
      <c r="E18" s="30">
        <v>-0.002</v>
      </c>
      <c r="F18" s="30">
        <v>0.012</v>
      </c>
      <c r="G18" s="30">
        <v>0</v>
      </c>
      <c r="H18" s="30">
        <v>-0.029</v>
      </c>
      <c r="I18" s="30">
        <v>-0.01</v>
      </c>
      <c r="J18" s="30">
        <v>-0.097</v>
      </c>
      <c r="K18" s="30">
        <v>-0.039</v>
      </c>
      <c r="L18" s="30"/>
      <c r="M18" s="29">
        <f t="shared" si="0"/>
        <v>-0.136</v>
      </c>
      <c r="N18" s="10"/>
      <c r="O18" s="10"/>
    </row>
    <row r="19" spans="1:15" ht="13.5">
      <c r="A19" s="64">
        <v>1853</v>
      </c>
      <c r="B19" s="30">
        <v>0.191</v>
      </c>
      <c r="C19" s="30">
        <v>0.003</v>
      </c>
      <c r="D19" s="30">
        <v>0</v>
      </c>
      <c r="E19" s="30">
        <v>-0.003</v>
      </c>
      <c r="F19" s="30">
        <v>0.013</v>
      </c>
      <c r="G19" s="30">
        <v>0</v>
      </c>
      <c r="H19" s="30">
        <v>-0.029</v>
      </c>
      <c r="I19" s="30">
        <v>-0.015</v>
      </c>
      <c r="J19" s="30">
        <v>-0.113</v>
      </c>
      <c r="K19" s="30">
        <v>-0.016</v>
      </c>
      <c r="L19" s="30"/>
      <c r="M19" s="29">
        <f t="shared" si="0"/>
        <v>-0.129</v>
      </c>
      <c r="N19" s="10"/>
      <c r="O19" s="10"/>
    </row>
    <row r="20" spans="1:15" ht="13.5">
      <c r="A20" s="64">
        <v>1854</v>
      </c>
      <c r="B20" s="30">
        <v>0.19</v>
      </c>
      <c r="C20" s="30">
        <v>0.004</v>
      </c>
      <c r="D20" s="30">
        <v>0</v>
      </c>
      <c r="E20" s="30">
        <v>-0.004</v>
      </c>
      <c r="F20" s="30">
        <v>0.013</v>
      </c>
      <c r="G20" s="30">
        <v>-0.001</v>
      </c>
      <c r="H20" s="30">
        <v>-0.029</v>
      </c>
      <c r="I20" s="30">
        <v>-0.02</v>
      </c>
      <c r="J20" s="30">
        <v>-0.129</v>
      </c>
      <c r="K20" s="30">
        <v>-0.022</v>
      </c>
      <c r="L20" s="30"/>
      <c r="M20" s="29">
        <f t="shared" si="0"/>
        <v>-0.151</v>
      </c>
      <c r="N20" s="10"/>
      <c r="O20" s="10"/>
    </row>
    <row r="21" spans="1:15" ht="13.5">
      <c r="A21" s="64">
        <v>1855</v>
      </c>
      <c r="B21" s="30">
        <v>0.195</v>
      </c>
      <c r="C21" s="30">
        <v>0.005</v>
      </c>
      <c r="D21" s="30">
        <v>0</v>
      </c>
      <c r="E21" s="30">
        <v>-0.005</v>
      </c>
      <c r="F21" s="30">
        <v>0.014</v>
      </c>
      <c r="G21" s="30">
        <v>-0.001</v>
      </c>
      <c r="H21" s="30">
        <v>-0.029</v>
      </c>
      <c r="I21" s="30">
        <v>-0.025</v>
      </c>
      <c r="J21" s="30">
        <v>-0.139</v>
      </c>
      <c r="K21" s="30">
        <v>-0.406</v>
      </c>
      <c r="L21" s="30"/>
      <c r="M21" s="29">
        <f t="shared" si="0"/>
        <v>-0.545</v>
      </c>
      <c r="N21" s="10"/>
      <c r="O21" s="10"/>
    </row>
    <row r="22" spans="1:15" ht="13.5">
      <c r="A22" s="64">
        <v>1856</v>
      </c>
      <c r="B22" s="30">
        <v>0.201</v>
      </c>
      <c r="C22" s="30">
        <v>0.006</v>
      </c>
      <c r="D22" s="30">
        <v>0</v>
      </c>
      <c r="E22" s="30">
        <v>-0.006</v>
      </c>
      <c r="F22" s="30">
        <v>0.014</v>
      </c>
      <c r="G22" s="30">
        <v>-0.001</v>
      </c>
      <c r="H22" s="30">
        <v>-0.029</v>
      </c>
      <c r="I22" s="30">
        <v>-0.029</v>
      </c>
      <c r="J22" s="30">
        <v>-0.139</v>
      </c>
      <c r="K22" s="30">
        <v>-1.006</v>
      </c>
      <c r="L22" s="30"/>
      <c r="M22" s="29">
        <f t="shared" si="0"/>
        <v>-1.145</v>
      </c>
      <c r="N22" s="10"/>
      <c r="O22" s="10"/>
    </row>
    <row r="23" spans="1:15" ht="13.5">
      <c r="A23" s="64">
        <v>1857</v>
      </c>
      <c r="B23" s="30">
        <v>0.207</v>
      </c>
      <c r="C23" s="30">
        <v>0.007</v>
      </c>
      <c r="D23" s="30">
        <v>0</v>
      </c>
      <c r="E23" s="30">
        <v>-0.007</v>
      </c>
      <c r="F23" s="30">
        <v>0.015</v>
      </c>
      <c r="G23" s="30">
        <v>-0.001</v>
      </c>
      <c r="H23" s="30">
        <v>-0.029</v>
      </c>
      <c r="I23" s="30">
        <v>-0.033</v>
      </c>
      <c r="J23" s="30">
        <v>-0.115</v>
      </c>
      <c r="K23" s="30">
        <v>-1.251</v>
      </c>
      <c r="L23" s="30"/>
      <c r="M23" s="29">
        <f t="shared" si="0"/>
        <v>-1.3659999999999999</v>
      </c>
      <c r="N23" s="10"/>
      <c r="O23" s="10"/>
    </row>
    <row r="24" spans="1:15" ht="13.5">
      <c r="A24" s="64">
        <v>1858</v>
      </c>
      <c r="B24" s="30">
        <v>0.213</v>
      </c>
      <c r="C24" s="30">
        <v>0.008</v>
      </c>
      <c r="D24" s="30">
        <v>0</v>
      </c>
      <c r="E24" s="30">
        <v>-0.008</v>
      </c>
      <c r="F24" s="30">
        <v>0.015</v>
      </c>
      <c r="G24" s="30">
        <v>-0.001</v>
      </c>
      <c r="H24" s="30">
        <v>-0.029</v>
      </c>
      <c r="I24" s="30">
        <v>-0.037</v>
      </c>
      <c r="J24" s="30">
        <v>-0.083</v>
      </c>
      <c r="K24" s="30">
        <v>-0.976</v>
      </c>
      <c r="L24" s="30">
        <v>1</v>
      </c>
      <c r="M24" s="29">
        <f t="shared" si="0"/>
        <v>-1.059</v>
      </c>
      <c r="N24" s="10"/>
      <c r="O24" s="10"/>
    </row>
    <row r="25" spans="1:15" ht="13.5">
      <c r="A25" s="64">
        <v>1859</v>
      </c>
      <c r="B25" s="30">
        <v>0.218</v>
      </c>
      <c r="C25" s="30">
        <v>0.009</v>
      </c>
      <c r="D25" s="30">
        <v>0</v>
      </c>
      <c r="E25" s="30">
        <v>-0.009</v>
      </c>
      <c r="F25" s="30">
        <v>0.016</v>
      </c>
      <c r="G25" s="30">
        <v>-0.001</v>
      </c>
      <c r="H25" s="30">
        <v>-0.029</v>
      </c>
      <c r="I25" s="30">
        <v>-0.041</v>
      </c>
      <c r="J25" s="30">
        <v>-0.042</v>
      </c>
      <c r="K25" s="30">
        <v>-0.416</v>
      </c>
      <c r="L25" s="30">
        <v>1</v>
      </c>
      <c r="M25" s="29">
        <f t="shared" si="0"/>
        <v>-0.45799999999999996</v>
      </c>
      <c r="N25" s="10"/>
      <c r="O25" s="10"/>
    </row>
    <row r="26" spans="1:15" ht="13.5">
      <c r="A26" s="64">
        <v>1860</v>
      </c>
      <c r="B26" s="30">
        <v>0.225</v>
      </c>
      <c r="C26" s="30">
        <v>0.01</v>
      </c>
      <c r="D26" s="30">
        <v>0</v>
      </c>
      <c r="E26" s="30">
        <v>-0.011</v>
      </c>
      <c r="F26" s="30">
        <v>0.016</v>
      </c>
      <c r="G26" s="30">
        <v>-0.001</v>
      </c>
      <c r="H26" s="30">
        <v>-0.029</v>
      </c>
      <c r="I26" s="30">
        <v>-0.045</v>
      </c>
      <c r="J26" s="30">
        <v>-0.033</v>
      </c>
      <c r="K26" s="30">
        <v>-0.181</v>
      </c>
      <c r="L26" s="30">
        <v>1</v>
      </c>
      <c r="M26" s="29">
        <f t="shared" si="0"/>
        <v>-0.214</v>
      </c>
      <c r="N26" s="10"/>
      <c r="O26" s="10"/>
    </row>
    <row r="27" spans="1:15" ht="13.5">
      <c r="A27" s="64">
        <v>1861</v>
      </c>
      <c r="B27" s="30">
        <v>0.23</v>
      </c>
      <c r="C27" s="30">
        <v>0.011</v>
      </c>
      <c r="D27" s="30">
        <v>0</v>
      </c>
      <c r="E27" s="30">
        <v>-0.011</v>
      </c>
      <c r="F27" s="30">
        <v>0.017</v>
      </c>
      <c r="G27" s="30">
        <v>-0.001</v>
      </c>
      <c r="H27" s="30">
        <v>-0.029</v>
      </c>
      <c r="I27" s="30">
        <v>-0.047</v>
      </c>
      <c r="J27" s="30">
        <v>-0.049</v>
      </c>
      <c r="K27" s="30">
        <v>-0.206</v>
      </c>
      <c r="L27" s="30">
        <v>1</v>
      </c>
      <c r="M27" s="29">
        <f t="shared" si="0"/>
        <v>-0.255</v>
      </c>
      <c r="N27" s="10"/>
      <c r="O27" s="10"/>
    </row>
    <row r="28" spans="1:15" ht="13.5">
      <c r="A28" s="64">
        <v>1862</v>
      </c>
      <c r="B28" s="30">
        <v>0.233</v>
      </c>
      <c r="C28" s="30">
        <v>0.012</v>
      </c>
      <c r="D28" s="30">
        <v>0</v>
      </c>
      <c r="E28" s="30">
        <v>-0.012</v>
      </c>
      <c r="F28" s="30">
        <v>0.017</v>
      </c>
      <c r="G28" s="30">
        <v>-0.001</v>
      </c>
      <c r="H28" s="30">
        <v>-0.029</v>
      </c>
      <c r="I28" s="30">
        <v>-0.049</v>
      </c>
      <c r="J28" s="30">
        <v>-0.064</v>
      </c>
      <c r="K28" s="30">
        <v>-0.264</v>
      </c>
      <c r="L28" s="30">
        <v>1</v>
      </c>
      <c r="M28" s="29">
        <f t="shared" si="0"/>
        <v>-0.328</v>
      </c>
      <c r="N28" s="10"/>
      <c r="O28" s="10"/>
    </row>
    <row r="29" spans="1:15" ht="13.5">
      <c r="A29" s="64">
        <v>1863</v>
      </c>
      <c r="B29" s="30">
        <v>0.236</v>
      </c>
      <c r="C29" s="30">
        <v>0.012</v>
      </c>
      <c r="D29" s="30">
        <v>0</v>
      </c>
      <c r="E29" s="30">
        <v>-0.012</v>
      </c>
      <c r="F29" s="30">
        <v>0.018</v>
      </c>
      <c r="G29" s="30">
        <v>-0.001</v>
      </c>
      <c r="H29" s="30">
        <v>-0.029</v>
      </c>
      <c r="I29" s="30">
        <v>-0.052</v>
      </c>
      <c r="J29" s="30">
        <v>-0.067</v>
      </c>
      <c r="K29" s="30">
        <v>-0.28</v>
      </c>
      <c r="L29" s="30"/>
      <c r="M29" s="29">
        <f t="shared" si="0"/>
        <v>-0.34700000000000003</v>
      </c>
      <c r="N29" s="10"/>
      <c r="O29" s="10"/>
    </row>
    <row r="30" spans="1:15" ht="13.5">
      <c r="A30" s="64">
        <v>1864</v>
      </c>
      <c r="B30" s="30">
        <v>0.239</v>
      </c>
      <c r="C30" s="30">
        <v>0.013</v>
      </c>
      <c r="D30" s="30">
        <v>0</v>
      </c>
      <c r="E30" s="30">
        <v>-0.013</v>
      </c>
      <c r="F30" s="30">
        <v>0.019</v>
      </c>
      <c r="G30" s="30">
        <v>-0.001</v>
      </c>
      <c r="H30" s="30">
        <v>-0.029</v>
      </c>
      <c r="I30" s="30">
        <v>-0.054</v>
      </c>
      <c r="J30" s="30">
        <v>-0.073</v>
      </c>
      <c r="K30" s="30">
        <v>-0.163</v>
      </c>
      <c r="L30" s="30"/>
      <c r="M30" s="29">
        <f t="shared" si="0"/>
        <v>-0.236</v>
      </c>
      <c r="N30" s="10"/>
      <c r="O30" s="10"/>
    </row>
    <row r="31" spans="1:15" ht="13.5">
      <c r="A31" s="64">
        <v>1865</v>
      </c>
      <c r="B31" s="30">
        <v>0.242</v>
      </c>
      <c r="C31" s="30">
        <v>0.014</v>
      </c>
      <c r="D31" s="30">
        <v>0</v>
      </c>
      <c r="E31" s="30">
        <v>-0.013</v>
      </c>
      <c r="F31" s="30">
        <v>0.019</v>
      </c>
      <c r="G31" s="30">
        <v>-0.002</v>
      </c>
      <c r="H31" s="30">
        <v>-0.029</v>
      </c>
      <c r="I31" s="30">
        <v>-0.056</v>
      </c>
      <c r="J31" s="30">
        <v>-0.094</v>
      </c>
      <c r="K31" s="30">
        <v>-0.07</v>
      </c>
      <c r="L31" s="30"/>
      <c r="M31" s="29">
        <f t="shared" si="0"/>
        <v>-0.164</v>
      </c>
      <c r="N31" s="10"/>
      <c r="O31" s="10"/>
    </row>
    <row r="32" spans="1:15" ht="13.5">
      <c r="A32" s="64">
        <v>1866</v>
      </c>
      <c r="B32" s="30">
        <v>0.246</v>
      </c>
      <c r="C32" s="30">
        <v>0.015</v>
      </c>
      <c r="D32" s="30">
        <v>0</v>
      </c>
      <c r="E32" s="30">
        <v>-0.014</v>
      </c>
      <c r="F32" s="30">
        <v>0.02</v>
      </c>
      <c r="G32" s="30">
        <v>-0.002</v>
      </c>
      <c r="H32" s="30">
        <v>-0.029</v>
      </c>
      <c r="I32" s="30">
        <v>-0.058</v>
      </c>
      <c r="J32" s="30">
        <v>-0.119</v>
      </c>
      <c r="K32" s="30">
        <v>-0.026</v>
      </c>
      <c r="L32" s="30"/>
      <c r="M32" s="29">
        <f t="shared" si="0"/>
        <v>-0.145</v>
      </c>
      <c r="N32" s="10"/>
      <c r="O32" s="10"/>
    </row>
    <row r="33" spans="1:15" ht="13.5">
      <c r="A33" s="64">
        <v>1867</v>
      </c>
      <c r="B33" s="30">
        <v>0.248</v>
      </c>
      <c r="C33" s="30">
        <v>0.016</v>
      </c>
      <c r="D33" s="30">
        <v>0</v>
      </c>
      <c r="E33" s="30">
        <v>-0.015</v>
      </c>
      <c r="F33" s="30">
        <v>0.022</v>
      </c>
      <c r="G33" s="30">
        <v>-0.002</v>
      </c>
      <c r="H33" s="30">
        <v>-0.029</v>
      </c>
      <c r="I33" s="30">
        <v>-0.06</v>
      </c>
      <c r="J33" s="30">
        <v>-0.14</v>
      </c>
      <c r="K33" s="30">
        <v>-0.008</v>
      </c>
      <c r="L33" s="30"/>
      <c r="M33" s="29">
        <f t="shared" si="0"/>
        <v>-0.14800000000000002</v>
      </c>
      <c r="N33" s="10"/>
      <c r="O33" s="10"/>
    </row>
    <row r="34" spans="1:15" ht="13.5">
      <c r="A34" s="64">
        <v>1868</v>
      </c>
      <c r="B34" s="30">
        <v>0.252</v>
      </c>
      <c r="C34" s="30">
        <v>0.017</v>
      </c>
      <c r="D34" s="30">
        <v>0</v>
      </c>
      <c r="E34" s="30">
        <v>-0.015</v>
      </c>
      <c r="F34" s="30">
        <v>0.023</v>
      </c>
      <c r="G34" s="30">
        <v>-0.002</v>
      </c>
      <c r="H34" s="30">
        <v>-0.029</v>
      </c>
      <c r="I34" s="30">
        <v>-0.062</v>
      </c>
      <c r="J34" s="30">
        <v>-0.12</v>
      </c>
      <c r="K34" s="30">
        <v>-0.007</v>
      </c>
      <c r="L34" s="30"/>
      <c r="M34" s="29">
        <f t="shared" si="0"/>
        <v>-0.127</v>
      </c>
      <c r="N34" s="10"/>
      <c r="O34" s="10"/>
    </row>
    <row r="35" spans="1:15" ht="13.5">
      <c r="A35" s="64">
        <v>1869</v>
      </c>
      <c r="B35" s="30">
        <v>0.254</v>
      </c>
      <c r="C35" s="30">
        <v>0.018</v>
      </c>
      <c r="D35" s="30">
        <v>0</v>
      </c>
      <c r="E35" s="30">
        <v>-0.016</v>
      </c>
      <c r="F35" s="30">
        <v>0.024</v>
      </c>
      <c r="G35" s="30">
        <v>-0.002</v>
      </c>
      <c r="H35" s="30">
        <v>-0.029</v>
      </c>
      <c r="I35" s="30">
        <v>-0.064</v>
      </c>
      <c r="J35" s="30">
        <v>-0.086</v>
      </c>
      <c r="K35" s="30">
        <v>-0.011</v>
      </c>
      <c r="L35" s="30"/>
      <c r="M35" s="29">
        <f t="shared" si="0"/>
        <v>-0.09699999999999999</v>
      </c>
      <c r="N35" s="10"/>
      <c r="O35" s="10"/>
    </row>
    <row r="36" spans="1:15" ht="13.5">
      <c r="A36" s="64">
        <v>1870</v>
      </c>
      <c r="B36" s="30">
        <v>0.26</v>
      </c>
      <c r="C36" s="30">
        <v>0.019</v>
      </c>
      <c r="D36" s="30">
        <v>0</v>
      </c>
      <c r="E36" s="30">
        <v>-0.016</v>
      </c>
      <c r="F36" s="30">
        <v>0.026</v>
      </c>
      <c r="G36" s="30">
        <v>-0.002</v>
      </c>
      <c r="H36" s="30">
        <v>-0.029</v>
      </c>
      <c r="I36" s="30">
        <v>-0.066</v>
      </c>
      <c r="J36" s="30">
        <v>-0.028</v>
      </c>
      <c r="K36" s="30">
        <v>-0.015</v>
      </c>
      <c r="L36" s="30"/>
      <c r="M36" s="29">
        <f t="shared" si="0"/>
        <v>-0.043</v>
      </c>
      <c r="N36" s="10"/>
      <c r="O36" s="10"/>
    </row>
    <row r="37" spans="1:15" ht="13.5">
      <c r="A37" s="64">
        <v>1871</v>
      </c>
      <c r="B37" s="30">
        <v>0.264</v>
      </c>
      <c r="C37" s="30">
        <v>0.02</v>
      </c>
      <c r="D37" s="30">
        <v>0</v>
      </c>
      <c r="E37" s="30">
        <v>-0.017</v>
      </c>
      <c r="F37" s="30">
        <v>0.026</v>
      </c>
      <c r="G37" s="30">
        <v>-0.002</v>
      </c>
      <c r="H37" s="30">
        <v>-0.029</v>
      </c>
      <c r="I37" s="30">
        <v>-0.069</v>
      </c>
      <c r="J37" s="30">
        <v>-0.045</v>
      </c>
      <c r="K37" s="30">
        <v>-0.022</v>
      </c>
      <c r="L37" s="30"/>
      <c r="M37" s="29">
        <f t="shared" si="0"/>
        <v>-0.067</v>
      </c>
      <c r="N37" s="10"/>
      <c r="O37" s="10"/>
    </row>
    <row r="38" spans="1:15" ht="13.5">
      <c r="A38" s="64">
        <v>1872</v>
      </c>
      <c r="B38" s="30">
        <v>0.267</v>
      </c>
      <c r="C38" s="30">
        <v>0.021</v>
      </c>
      <c r="D38" s="30">
        <v>0</v>
      </c>
      <c r="E38" s="30">
        <v>-0.018</v>
      </c>
      <c r="F38" s="30">
        <v>0.027</v>
      </c>
      <c r="G38" s="30">
        <v>-0.002</v>
      </c>
      <c r="H38" s="30">
        <v>-0.029</v>
      </c>
      <c r="I38" s="30">
        <v>-0.073</v>
      </c>
      <c r="J38" s="30">
        <v>-0.048</v>
      </c>
      <c r="K38" s="30">
        <v>-0.046</v>
      </c>
      <c r="L38" s="30"/>
      <c r="M38" s="29">
        <f t="shared" si="0"/>
        <v>-0.094</v>
      </c>
      <c r="N38" s="10"/>
      <c r="O38" s="10"/>
    </row>
    <row r="39" spans="1:15" ht="13.5">
      <c r="A39" s="64">
        <v>1873</v>
      </c>
      <c r="B39" s="30">
        <v>0.272</v>
      </c>
      <c r="C39" s="30">
        <v>0.022</v>
      </c>
      <c r="D39" s="30">
        <v>0</v>
      </c>
      <c r="E39" s="30">
        <v>-0.019</v>
      </c>
      <c r="F39" s="30">
        <v>0.028</v>
      </c>
      <c r="G39" s="30">
        <v>-0.002</v>
      </c>
      <c r="H39" s="30">
        <v>-0.029</v>
      </c>
      <c r="I39" s="30">
        <v>-0.077</v>
      </c>
      <c r="J39" s="30">
        <v>-0.083</v>
      </c>
      <c r="K39" s="30">
        <v>-0.058</v>
      </c>
      <c r="L39" s="30"/>
      <c r="M39" s="29">
        <f t="shared" si="0"/>
        <v>-0.14100000000000001</v>
      </c>
      <c r="N39" s="10"/>
      <c r="O39" s="10"/>
    </row>
    <row r="40" spans="1:15" ht="13.5">
      <c r="A40" s="64">
        <v>1874</v>
      </c>
      <c r="B40" s="30">
        <v>0.277</v>
      </c>
      <c r="C40" s="30">
        <v>0.023</v>
      </c>
      <c r="D40" s="30">
        <v>0</v>
      </c>
      <c r="E40" s="30">
        <v>-0.02</v>
      </c>
      <c r="F40" s="30">
        <v>0.028</v>
      </c>
      <c r="G40" s="30">
        <v>-0.002</v>
      </c>
      <c r="H40" s="30">
        <v>-0.029</v>
      </c>
      <c r="I40" s="30">
        <v>-0.081</v>
      </c>
      <c r="J40" s="30">
        <v>-0.098</v>
      </c>
      <c r="K40" s="30">
        <v>-0.052</v>
      </c>
      <c r="L40" s="30"/>
      <c r="M40" s="29">
        <f t="shared" si="0"/>
        <v>-0.15</v>
      </c>
      <c r="N40" s="10"/>
      <c r="O40" s="10"/>
    </row>
    <row r="41" spans="1:15" ht="13.5">
      <c r="A41" s="64">
        <v>1875</v>
      </c>
      <c r="B41" s="30">
        <v>0.282</v>
      </c>
      <c r="C41" s="30">
        <v>0.024</v>
      </c>
      <c r="D41" s="30">
        <v>0</v>
      </c>
      <c r="E41" s="30">
        <v>-0.021</v>
      </c>
      <c r="F41" s="30">
        <v>0.029</v>
      </c>
      <c r="G41" s="30">
        <v>-0.002</v>
      </c>
      <c r="H41" s="30">
        <v>-0.029</v>
      </c>
      <c r="I41" s="30">
        <v>-0.085</v>
      </c>
      <c r="J41" s="30">
        <v>-0.126</v>
      </c>
      <c r="K41" s="30">
        <v>-0.084</v>
      </c>
      <c r="L41" s="30"/>
      <c r="M41" s="29">
        <f t="shared" si="0"/>
        <v>-0.21000000000000002</v>
      </c>
      <c r="N41" s="10"/>
      <c r="O41" s="10"/>
    </row>
    <row r="42" spans="1:15" ht="13.5">
      <c r="A42" s="64">
        <v>1876</v>
      </c>
      <c r="B42" s="30">
        <v>0.285</v>
      </c>
      <c r="C42" s="30">
        <v>0.025</v>
      </c>
      <c r="D42" s="30">
        <v>0</v>
      </c>
      <c r="E42" s="30">
        <v>-0.022</v>
      </c>
      <c r="F42" s="30">
        <v>0.03</v>
      </c>
      <c r="G42" s="30">
        <v>-0.003</v>
      </c>
      <c r="H42" s="30">
        <v>-0.029</v>
      </c>
      <c r="I42" s="30">
        <v>-0.09</v>
      </c>
      <c r="J42" s="30">
        <v>-0.126</v>
      </c>
      <c r="K42" s="30">
        <v>-0.12</v>
      </c>
      <c r="L42" s="30"/>
      <c r="M42" s="29">
        <f t="shared" si="0"/>
        <v>-0.246</v>
      </c>
      <c r="N42" s="10"/>
      <c r="O42" s="10"/>
    </row>
    <row r="43" spans="1:15" ht="13.5">
      <c r="A43" s="64">
        <v>1877</v>
      </c>
      <c r="B43" s="30">
        <v>0.29</v>
      </c>
      <c r="C43" s="30">
        <v>0.026</v>
      </c>
      <c r="D43" s="30">
        <v>0</v>
      </c>
      <c r="E43" s="30">
        <v>-0.023</v>
      </c>
      <c r="F43" s="30">
        <v>0.031</v>
      </c>
      <c r="G43" s="30">
        <v>-0.003</v>
      </c>
      <c r="H43" s="30">
        <v>-0.029</v>
      </c>
      <c r="I43" s="30">
        <v>-0.096</v>
      </c>
      <c r="J43" s="30">
        <v>-0.124</v>
      </c>
      <c r="K43" s="30">
        <v>-0.145</v>
      </c>
      <c r="L43" s="30"/>
      <c r="M43" s="29">
        <f t="shared" si="0"/>
        <v>-0.269</v>
      </c>
      <c r="N43" s="10"/>
      <c r="O43" s="10"/>
    </row>
    <row r="44" spans="1:15" ht="13.5">
      <c r="A44" s="64">
        <v>1878</v>
      </c>
      <c r="B44" s="30">
        <v>0.302</v>
      </c>
      <c r="C44" s="30">
        <v>0.027</v>
      </c>
      <c r="D44" s="30">
        <v>0</v>
      </c>
      <c r="E44" s="30">
        <v>-0.024</v>
      </c>
      <c r="F44" s="30">
        <v>0.033</v>
      </c>
      <c r="G44" s="30">
        <v>-0.003</v>
      </c>
      <c r="H44" s="30">
        <v>-0.029</v>
      </c>
      <c r="I44" s="30">
        <v>-0.101</v>
      </c>
      <c r="J44" s="30">
        <v>-0.132</v>
      </c>
      <c r="K44" s="30">
        <v>-0.103</v>
      </c>
      <c r="L44" s="30"/>
      <c r="M44" s="29">
        <f t="shared" si="0"/>
        <v>-0.235</v>
      </c>
      <c r="N44" s="10"/>
      <c r="O44" s="10"/>
    </row>
    <row r="45" spans="1:15" ht="13.5">
      <c r="A45" s="64">
        <v>1879</v>
      </c>
      <c r="B45" s="30">
        <v>0.314</v>
      </c>
      <c r="C45" s="30">
        <v>0.028</v>
      </c>
      <c r="D45" s="30">
        <v>0</v>
      </c>
      <c r="E45" s="30">
        <v>-0.025</v>
      </c>
      <c r="F45" s="30">
        <v>0.034</v>
      </c>
      <c r="G45" s="30">
        <v>-0.003</v>
      </c>
      <c r="H45" s="30">
        <v>-0.029</v>
      </c>
      <c r="I45" s="30">
        <v>-0.107</v>
      </c>
      <c r="J45" s="30">
        <v>-0.14</v>
      </c>
      <c r="K45" s="30">
        <v>-0.06</v>
      </c>
      <c r="L45" s="30"/>
      <c r="M45" s="29">
        <f t="shared" si="0"/>
        <v>-0.2</v>
      </c>
      <c r="N45" s="10"/>
      <c r="O45" s="10"/>
    </row>
    <row r="46" spans="1:15" ht="13.5">
      <c r="A46" s="64">
        <v>1880</v>
      </c>
      <c r="B46" s="30">
        <v>0.328</v>
      </c>
      <c r="C46" s="30">
        <v>0.029</v>
      </c>
      <c r="D46" s="30">
        <v>0</v>
      </c>
      <c r="E46" s="30">
        <v>-0.026</v>
      </c>
      <c r="F46" s="30">
        <v>0.035</v>
      </c>
      <c r="G46" s="30">
        <v>-0.003</v>
      </c>
      <c r="H46" s="30">
        <v>-0.029</v>
      </c>
      <c r="I46" s="30">
        <v>-0.112</v>
      </c>
      <c r="J46" s="30">
        <v>-0.116</v>
      </c>
      <c r="K46" s="30">
        <v>-0.034</v>
      </c>
      <c r="L46" s="30"/>
      <c r="M46" s="29">
        <f t="shared" si="0"/>
        <v>-0.15000000000000002</v>
      </c>
      <c r="N46" s="10"/>
      <c r="O46" s="10"/>
    </row>
    <row r="47" spans="1:15" ht="13.5">
      <c r="A47" s="64">
        <v>1881</v>
      </c>
      <c r="B47" s="30">
        <v>0.341</v>
      </c>
      <c r="C47" s="30">
        <v>0.03</v>
      </c>
      <c r="D47" s="30">
        <v>0</v>
      </c>
      <c r="E47" s="30">
        <v>-0.027</v>
      </c>
      <c r="F47" s="30">
        <v>0.036</v>
      </c>
      <c r="G47" s="30">
        <v>-0.003</v>
      </c>
      <c r="H47" s="30">
        <v>-0.029</v>
      </c>
      <c r="I47" s="30">
        <v>-0.117</v>
      </c>
      <c r="J47" s="30">
        <v>-0.095</v>
      </c>
      <c r="K47" s="30">
        <v>-0.019</v>
      </c>
      <c r="L47" s="30"/>
      <c r="M47" s="29">
        <f t="shared" si="0"/>
        <v>-0.114</v>
      </c>
      <c r="N47" s="10"/>
      <c r="O47" s="10"/>
    </row>
    <row r="48" spans="1:15" ht="13.5">
      <c r="A48" s="64">
        <v>1882</v>
      </c>
      <c r="B48" s="30">
        <v>0.353</v>
      </c>
      <c r="C48" s="30">
        <v>0.031</v>
      </c>
      <c r="D48" s="30">
        <v>0</v>
      </c>
      <c r="E48" s="30">
        <v>-0.028</v>
      </c>
      <c r="F48" s="30">
        <v>0.038</v>
      </c>
      <c r="G48" s="30">
        <v>-0.004</v>
      </c>
      <c r="H48" s="30">
        <v>-0.029</v>
      </c>
      <c r="I48" s="30">
        <v>-0.122</v>
      </c>
      <c r="J48" s="30">
        <v>-0.098</v>
      </c>
      <c r="K48" s="30">
        <v>-0.223</v>
      </c>
      <c r="L48" s="30"/>
      <c r="M48" s="29">
        <f t="shared" si="0"/>
        <v>-0.321</v>
      </c>
      <c r="N48" s="10"/>
      <c r="O48" s="10"/>
    </row>
    <row r="49" spans="1:15" ht="13.5">
      <c r="A49" s="64">
        <v>1883</v>
      </c>
      <c r="B49" s="30">
        <v>0.364</v>
      </c>
      <c r="C49" s="30">
        <v>0.032</v>
      </c>
      <c r="D49" s="30">
        <v>0</v>
      </c>
      <c r="E49" s="30">
        <v>-0.03</v>
      </c>
      <c r="F49" s="30">
        <v>0.039</v>
      </c>
      <c r="G49" s="30">
        <v>-0.004</v>
      </c>
      <c r="H49" s="30">
        <v>-0.029</v>
      </c>
      <c r="I49" s="30">
        <v>-0.127</v>
      </c>
      <c r="J49" s="30">
        <v>-0.139</v>
      </c>
      <c r="K49" s="30">
        <v>-1.025</v>
      </c>
      <c r="L49" s="30"/>
      <c r="M49" s="29">
        <f t="shared" si="0"/>
        <v>-1.164</v>
      </c>
      <c r="N49" s="10"/>
      <c r="O49" s="10"/>
    </row>
    <row r="50" spans="1:15" ht="13.5">
      <c r="A50" s="64">
        <v>1884</v>
      </c>
      <c r="B50" s="30">
        <v>0.373</v>
      </c>
      <c r="C50" s="30">
        <v>0.033</v>
      </c>
      <c r="D50" s="30">
        <v>0</v>
      </c>
      <c r="E50" s="30">
        <v>-0.031</v>
      </c>
      <c r="F50" s="30">
        <v>0.04</v>
      </c>
      <c r="G50" s="30">
        <v>-0.004</v>
      </c>
      <c r="H50" s="30">
        <v>-0.029</v>
      </c>
      <c r="I50" s="30">
        <v>-0.132</v>
      </c>
      <c r="J50" s="30">
        <v>-0.136</v>
      </c>
      <c r="K50" s="30">
        <v>-2.276</v>
      </c>
      <c r="L50" s="30"/>
      <c r="M50" s="29">
        <f t="shared" si="0"/>
        <v>-2.412</v>
      </c>
      <c r="N50" s="10"/>
      <c r="O50" s="10"/>
    </row>
    <row r="51" spans="1:15" ht="13.5">
      <c r="A51" s="64">
        <v>1885</v>
      </c>
      <c r="B51" s="30">
        <v>0.381</v>
      </c>
      <c r="C51" s="30">
        <v>0.034</v>
      </c>
      <c r="D51" s="30">
        <v>0</v>
      </c>
      <c r="E51" s="30">
        <v>-0.032</v>
      </c>
      <c r="F51" s="30">
        <v>0.042</v>
      </c>
      <c r="G51" s="30">
        <v>-0.004</v>
      </c>
      <c r="H51" s="30">
        <v>-0.029</v>
      </c>
      <c r="I51" s="30">
        <v>-0.137</v>
      </c>
      <c r="J51" s="30">
        <v>-0.149</v>
      </c>
      <c r="K51" s="30">
        <v>-2.846</v>
      </c>
      <c r="L51" s="30"/>
      <c r="M51" s="29">
        <f t="shared" si="0"/>
        <v>-2.995</v>
      </c>
      <c r="N51" s="10"/>
      <c r="O51" s="10"/>
    </row>
    <row r="52" spans="1:15" ht="13.5">
      <c r="A52" s="64">
        <v>1886</v>
      </c>
      <c r="B52" s="30">
        <v>0.391</v>
      </c>
      <c r="C52" s="30">
        <v>0.035</v>
      </c>
      <c r="D52" s="30">
        <v>0</v>
      </c>
      <c r="E52" s="30">
        <v>-0.034</v>
      </c>
      <c r="F52" s="30">
        <v>0.044</v>
      </c>
      <c r="G52" s="30">
        <v>-0.004</v>
      </c>
      <c r="H52" s="30">
        <v>-0.029</v>
      </c>
      <c r="I52" s="30">
        <v>-0.143</v>
      </c>
      <c r="J52" s="30">
        <v>-0.18</v>
      </c>
      <c r="K52" s="30">
        <v>-2.202</v>
      </c>
      <c r="L52" s="30"/>
      <c r="M52" s="29">
        <f t="shared" si="0"/>
        <v>-2.382</v>
      </c>
      <c r="N52" s="10"/>
      <c r="O52" s="10"/>
    </row>
    <row r="53" spans="1:15" ht="13.5">
      <c r="A53" s="64">
        <v>1887</v>
      </c>
      <c r="B53" s="30">
        <v>0.396</v>
      </c>
      <c r="C53" s="30">
        <v>0.036</v>
      </c>
      <c r="D53" s="30">
        <v>0</v>
      </c>
      <c r="E53" s="30">
        <v>-0.035</v>
      </c>
      <c r="F53" s="30">
        <v>0.047</v>
      </c>
      <c r="G53" s="30">
        <v>-0.004</v>
      </c>
      <c r="H53" s="30">
        <v>-0.029</v>
      </c>
      <c r="I53" s="30">
        <v>-0.148</v>
      </c>
      <c r="J53" s="30">
        <v>-0.195</v>
      </c>
      <c r="K53" s="30">
        <v>-1.257</v>
      </c>
      <c r="L53" s="30"/>
      <c r="M53" s="29">
        <f t="shared" si="0"/>
        <v>-1.452</v>
      </c>
      <c r="N53" s="10"/>
      <c r="O53" s="10"/>
    </row>
    <row r="54" spans="1:15" ht="13.5">
      <c r="A54" s="64">
        <v>1888</v>
      </c>
      <c r="B54" s="30">
        <v>0.399</v>
      </c>
      <c r="C54" s="30">
        <v>0.036</v>
      </c>
      <c r="D54" s="30">
        <v>0</v>
      </c>
      <c r="E54" s="30">
        <v>-0.036</v>
      </c>
      <c r="F54" s="30">
        <v>0.05</v>
      </c>
      <c r="G54" s="30">
        <v>-0.005</v>
      </c>
      <c r="H54" s="30">
        <v>-0.029</v>
      </c>
      <c r="I54" s="30">
        <v>-0.153</v>
      </c>
      <c r="J54" s="30">
        <v>-0.202</v>
      </c>
      <c r="K54" s="30">
        <v>-0.838</v>
      </c>
      <c r="L54" s="30"/>
      <c r="M54" s="29">
        <f t="shared" si="0"/>
        <v>-1.04</v>
      </c>
      <c r="N54" s="10"/>
      <c r="O54" s="10"/>
    </row>
    <row r="55" spans="1:15" ht="13.5">
      <c r="A55" s="64">
        <v>1889</v>
      </c>
      <c r="B55" s="30">
        <v>0.403</v>
      </c>
      <c r="C55" s="30">
        <v>0.037</v>
      </c>
      <c r="D55" s="30">
        <v>0</v>
      </c>
      <c r="E55" s="30">
        <v>-0.038</v>
      </c>
      <c r="F55" s="30">
        <v>0.053</v>
      </c>
      <c r="G55" s="30">
        <v>-0.005</v>
      </c>
      <c r="H55" s="30">
        <v>-0.029</v>
      </c>
      <c r="I55" s="30">
        <v>-0.158</v>
      </c>
      <c r="J55" s="30">
        <v>-0.202</v>
      </c>
      <c r="K55" s="30">
        <v>-1.11</v>
      </c>
      <c r="L55" s="30"/>
      <c r="M55" s="29">
        <f t="shared" si="0"/>
        <v>-1.312</v>
      </c>
      <c r="N55" s="10"/>
      <c r="O55" s="10"/>
    </row>
    <row r="56" spans="1:15" ht="13.5">
      <c r="A56" s="64">
        <v>1890</v>
      </c>
      <c r="B56" s="30">
        <v>0.408</v>
      </c>
      <c r="C56" s="30">
        <v>0.038</v>
      </c>
      <c r="D56" s="30">
        <v>0</v>
      </c>
      <c r="E56" s="30">
        <v>-0.039</v>
      </c>
      <c r="F56" s="30">
        <v>0.056</v>
      </c>
      <c r="G56" s="30">
        <v>-0.005</v>
      </c>
      <c r="H56" s="30">
        <v>-0.029</v>
      </c>
      <c r="I56" s="30">
        <v>-0.163</v>
      </c>
      <c r="J56" s="30">
        <v>-0.203</v>
      </c>
      <c r="K56" s="30">
        <v>-1.063</v>
      </c>
      <c r="L56" s="30"/>
      <c r="M56" s="29">
        <f t="shared" si="0"/>
        <v>-1.266</v>
      </c>
      <c r="N56" s="10"/>
      <c r="O56" s="10"/>
    </row>
    <row r="57" spans="1:15" ht="13.5">
      <c r="A57" s="64">
        <v>1891</v>
      </c>
      <c r="B57" s="30">
        <v>0.413</v>
      </c>
      <c r="C57" s="30">
        <v>0.039</v>
      </c>
      <c r="D57" s="30">
        <v>0</v>
      </c>
      <c r="E57" s="30">
        <v>-0.041</v>
      </c>
      <c r="F57" s="30">
        <v>0.057</v>
      </c>
      <c r="G57" s="30">
        <v>-0.005</v>
      </c>
      <c r="H57" s="30">
        <v>-0.029</v>
      </c>
      <c r="I57" s="30">
        <v>-0.17</v>
      </c>
      <c r="J57" s="30">
        <v>-0.173</v>
      </c>
      <c r="K57" s="30">
        <v>-0.873</v>
      </c>
      <c r="L57" s="30"/>
      <c r="M57" s="29">
        <f t="shared" si="0"/>
        <v>-1.046</v>
      </c>
      <c r="N57" s="10"/>
      <c r="O57" s="10"/>
    </row>
    <row r="58" spans="1:15" ht="13.5">
      <c r="A58" s="64">
        <v>1892</v>
      </c>
      <c r="B58" s="30">
        <v>0.417</v>
      </c>
      <c r="C58" s="30">
        <v>0.04</v>
      </c>
      <c r="D58" s="30">
        <v>0</v>
      </c>
      <c r="E58" s="30">
        <v>-0.043</v>
      </c>
      <c r="F58" s="30">
        <v>0.058</v>
      </c>
      <c r="G58" s="30">
        <v>-0.005</v>
      </c>
      <c r="H58" s="30">
        <v>-0.029</v>
      </c>
      <c r="I58" s="30">
        <v>-0.176</v>
      </c>
      <c r="J58" s="30">
        <v>-0.136</v>
      </c>
      <c r="K58" s="30">
        <v>-0.439</v>
      </c>
      <c r="L58" s="30"/>
      <c r="M58" s="29">
        <f t="shared" si="0"/>
        <v>-0.575</v>
      </c>
      <c r="N58" s="10"/>
      <c r="O58" s="10"/>
    </row>
    <row r="59" spans="1:15" ht="13.5">
      <c r="A59" s="64">
        <v>1893</v>
      </c>
      <c r="B59" s="30">
        <v>0.418</v>
      </c>
      <c r="C59" s="30">
        <v>0.041</v>
      </c>
      <c r="D59" s="30">
        <v>0</v>
      </c>
      <c r="E59" s="30">
        <v>-0.045</v>
      </c>
      <c r="F59" s="30">
        <v>0.059</v>
      </c>
      <c r="G59" s="30">
        <v>-0.006</v>
      </c>
      <c r="H59" s="30">
        <v>-0.029</v>
      </c>
      <c r="I59" s="30">
        <v>-0.182</v>
      </c>
      <c r="J59" s="30">
        <v>-0.125</v>
      </c>
      <c r="K59" s="30">
        <v>-0.177</v>
      </c>
      <c r="L59" s="30"/>
      <c r="M59" s="29">
        <f t="shared" si="0"/>
        <v>-0.302</v>
      </c>
      <c r="N59" s="10"/>
      <c r="O59" s="10"/>
    </row>
    <row r="60" spans="1:15" ht="13.5">
      <c r="A60" s="64">
        <v>1894</v>
      </c>
      <c r="B60" s="30">
        <v>0.419</v>
      </c>
      <c r="C60" s="30">
        <v>0.042</v>
      </c>
      <c r="D60" s="30">
        <v>0</v>
      </c>
      <c r="E60" s="30">
        <v>-0.047</v>
      </c>
      <c r="F60" s="30">
        <v>0.06</v>
      </c>
      <c r="G60" s="30">
        <v>-0.006</v>
      </c>
      <c r="H60" s="30">
        <v>-0.029</v>
      </c>
      <c r="I60" s="30">
        <v>-0.188</v>
      </c>
      <c r="J60" s="30">
        <v>-0.126</v>
      </c>
      <c r="K60" s="30">
        <v>-0.003</v>
      </c>
      <c r="L60" s="30"/>
      <c r="M60" s="29">
        <f t="shared" si="0"/>
        <v>-0.129</v>
      </c>
      <c r="N60" s="10"/>
      <c r="O60" s="10"/>
    </row>
    <row r="61" spans="1:15" ht="13.5">
      <c r="A61" s="64">
        <v>1895</v>
      </c>
      <c r="B61" s="30">
        <v>0.42</v>
      </c>
      <c r="C61" s="30">
        <v>0.043</v>
      </c>
      <c r="D61" s="30">
        <v>0</v>
      </c>
      <c r="E61" s="30">
        <v>-0.049</v>
      </c>
      <c r="F61" s="30">
        <v>0.061</v>
      </c>
      <c r="G61" s="30">
        <v>-0.006</v>
      </c>
      <c r="H61" s="30">
        <v>-0.029</v>
      </c>
      <c r="I61" s="30">
        <v>-0.194</v>
      </c>
      <c r="J61" s="30">
        <v>-0.13</v>
      </c>
      <c r="K61" s="30">
        <v>-0.291</v>
      </c>
      <c r="L61" s="30"/>
      <c r="M61" s="29">
        <f t="shared" si="0"/>
        <v>-0.421</v>
      </c>
      <c r="N61" s="10"/>
      <c r="O61" s="10"/>
    </row>
    <row r="62" spans="1:15" ht="13.5">
      <c r="A62" s="64">
        <v>1896</v>
      </c>
      <c r="B62" s="30">
        <v>0.424</v>
      </c>
      <c r="C62" s="30">
        <v>0.044</v>
      </c>
      <c r="D62" s="30">
        <v>0</v>
      </c>
      <c r="E62" s="30">
        <v>-0.051</v>
      </c>
      <c r="F62" s="30">
        <v>0.065</v>
      </c>
      <c r="G62" s="30">
        <v>-0.006</v>
      </c>
      <c r="H62" s="30">
        <v>-0.029</v>
      </c>
      <c r="I62" s="30">
        <v>-0.2</v>
      </c>
      <c r="J62" s="30">
        <v>-0.138</v>
      </c>
      <c r="K62" s="30">
        <v>-0.512</v>
      </c>
      <c r="L62" s="30"/>
      <c r="M62" s="29">
        <f t="shared" si="0"/>
        <v>-0.65</v>
      </c>
      <c r="N62" s="10"/>
      <c r="O62" s="10"/>
    </row>
    <row r="63" spans="1:15" ht="13.5">
      <c r="A63" s="64">
        <v>1897</v>
      </c>
      <c r="B63" s="30">
        <v>0.425</v>
      </c>
      <c r="C63" s="30">
        <v>0.045</v>
      </c>
      <c r="D63" s="30">
        <v>0</v>
      </c>
      <c r="E63" s="30">
        <v>-0.053</v>
      </c>
      <c r="F63" s="30">
        <v>0.068</v>
      </c>
      <c r="G63" s="30">
        <v>-0.007</v>
      </c>
      <c r="H63" s="30">
        <v>-0.029</v>
      </c>
      <c r="I63" s="30">
        <v>-0.206</v>
      </c>
      <c r="J63" s="30">
        <v>-0.155</v>
      </c>
      <c r="K63" s="30">
        <v>-0.539</v>
      </c>
      <c r="L63" s="30"/>
      <c r="M63" s="29">
        <f t="shared" si="0"/>
        <v>-0.6940000000000001</v>
      </c>
      <c r="N63" s="10"/>
      <c r="O63" s="10"/>
    </row>
    <row r="64" spans="1:15" ht="13.5">
      <c r="A64" s="64">
        <v>1898</v>
      </c>
      <c r="B64" s="30">
        <v>0.427</v>
      </c>
      <c r="C64" s="30">
        <v>0.046</v>
      </c>
      <c r="D64" s="30">
        <v>0</v>
      </c>
      <c r="E64" s="30">
        <v>-0.055</v>
      </c>
      <c r="F64" s="30">
        <v>0.072</v>
      </c>
      <c r="G64" s="30">
        <v>-0.007</v>
      </c>
      <c r="H64" s="30">
        <v>-0.029</v>
      </c>
      <c r="I64" s="30">
        <v>-0.212</v>
      </c>
      <c r="J64" s="30">
        <v>-0.137</v>
      </c>
      <c r="K64" s="30">
        <v>-0.251</v>
      </c>
      <c r="L64" s="30"/>
      <c r="M64" s="29">
        <f t="shared" si="0"/>
        <v>-0.388</v>
      </c>
      <c r="N64" s="10"/>
      <c r="O64" s="10"/>
    </row>
    <row r="65" spans="1:15" ht="13.5">
      <c r="A65" s="64">
        <v>1899</v>
      </c>
      <c r="B65" s="30">
        <v>0.436</v>
      </c>
      <c r="C65" s="30">
        <v>0.047</v>
      </c>
      <c r="D65" s="30">
        <v>0</v>
      </c>
      <c r="E65" s="30">
        <v>-0.057</v>
      </c>
      <c r="F65" s="30">
        <v>0.076</v>
      </c>
      <c r="G65" s="30">
        <v>-0.007</v>
      </c>
      <c r="H65" s="30">
        <v>-0.029</v>
      </c>
      <c r="I65" s="30">
        <v>-0.217</v>
      </c>
      <c r="J65" s="30">
        <v>-0.136</v>
      </c>
      <c r="K65" s="30">
        <v>-0.03</v>
      </c>
      <c r="L65" s="30"/>
      <c r="M65" s="29">
        <f t="shared" si="0"/>
        <v>-0.166</v>
      </c>
      <c r="N65" s="10"/>
      <c r="O65" s="10"/>
    </row>
    <row r="66" spans="1:15" ht="13.5">
      <c r="A66" s="64">
        <v>1900</v>
      </c>
      <c r="B66" s="30">
        <v>0.444</v>
      </c>
      <c r="C66" s="30">
        <v>0.048</v>
      </c>
      <c r="D66" s="30">
        <v>0</v>
      </c>
      <c r="E66" s="30">
        <v>-0.059</v>
      </c>
      <c r="F66" s="30">
        <v>0.08</v>
      </c>
      <c r="G66" s="30">
        <v>-0.007</v>
      </c>
      <c r="H66" s="30">
        <v>-0.029</v>
      </c>
      <c r="I66" s="30">
        <v>-0.223</v>
      </c>
      <c r="J66" s="30">
        <v>-0.131</v>
      </c>
      <c r="K66" s="30">
        <v>-0.003</v>
      </c>
      <c r="L66" s="30"/>
      <c r="M66" s="29">
        <f t="shared" si="0"/>
        <v>-0.134</v>
      </c>
      <c r="N66" s="10"/>
      <c r="O66" s="10"/>
    </row>
    <row r="67" spans="1:15" ht="13.5">
      <c r="A67" s="64">
        <v>1901</v>
      </c>
      <c r="B67" s="30">
        <v>0.456</v>
      </c>
      <c r="C67" s="30">
        <v>0.049</v>
      </c>
      <c r="D67" s="30">
        <v>0</v>
      </c>
      <c r="E67" s="30">
        <v>-0.062</v>
      </c>
      <c r="F67" s="30">
        <v>0.083</v>
      </c>
      <c r="G67" s="30">
        <v>-0.008</v>
      </c>
      <c r="H67" s="30">
        <v>-0.029</v>
      </c>
      <c r="I67" s="30">
        <v>-0.231</v>
      </c>
      <c r="J67" s="30">
        <v>-0.137</v>
      </c>
      <c r="K67" s="30">
        <v>-0.119</v>
      </c>
      <c r="L67" s="30"/>
      <c r="M67" s="29">
        <f t="shared" si="0"/>
        <v>-0.256</v>
      </c>
      <c r="N67" s="10"/>
      <c r="O67" s="10"/>
    </row>
    <row r="68" spans="1:15" ht="13.5">
      <c r="A68" s="64">
        <v>1902</v>
      </c>
      <c r="B68" s="30">
        <v>0.465</v>
      </c>
      <c r="C68" s="30">
        <v>0.051</v>
      </c>
      <c r="D68" s="30">
        <v>0</v>
      </c>
      <c r="E68" s="30">
        <v>-0.065</v>
      </c>
      <c r="F68" s="30">
        <v>0.086</v>
      </c>
      <c r="G68" s="30">
        <v>-0.008</v>
      </c>
      <c r="H68" s="30">
        <v>-0.029</v>
      </c>
      <c r="I68" s="30">
        <v>-0.24</v>
      </c>
      <c r="J68" s="30">
        <v>-0.132</v>
      </c>
      <c r="K68" s="30">
        <v>-0.671</v>
      </c>
      <c r="L68" s="30"/>
      <c r="M68" s="29">
        <f t="shared" si="0"/>
        <v>-0.803</v>
      </c>
      <c r="N68" s="10"/>
      <c r="O68" s="10"/>
    </row>
    <row r="69" spans="1:15" ht="13.5">
      <c r="A69" s="64">
        <v>1903</v>
      </c>
      <c r="B69" s="30">
        <v>0.475</v>
      </c>
      <c r="C69" s="30">
        <v>0.052</v>
      </c>
      <c r="D69" s="30">
        <v>0</v>
      </c>
      <c r="E69" s="30">
        <v>-0.068</v>
      </c>
      <c r="F69" s="30">
        <v>0.089</v>
      </c>
      <c r="G69" s="30">
        <v>-0.008</v>
      </c>
      <c r="H69" s="30">
        <v>-0.029</v>
      </c>
      <c r="I69" s="30">
        <v>-0.248</v>
      </c>
      <c r="J69" s="30">
        <v>-0.109</v>
      </c>
      <c r="K69" s="30">
        <v>-0.936</v>
      </c>
      <c r="L69" s="30"/>
      <c r="M69" s="29">
        <f t="shared" si="0"/>
        <v>-1.0450000000000002</v>
      </c>
      <c r="N69" s="10"/>
      <c r="O69" s="10"/>
    </row>
    <row r="70" spans="1:15" ht="13.5">
      <c r="A70" s="64">
        <v>1904</v>
      </c>
      <c r="B70" s="30">
        <v>0.487</v>
      </c>
      <c r="C70" s="30">
        <v>0.054</v>
      </c>
      <c r="D70" s="30">
        <v>0</v>
      </c>
      <c r="E70" s="30">
        <v>-0.071</v>
      </c>
      <c r="F70" s="30">
        <v>0.092</v>
      </c>
      <c r="G70" s="30">
        <v>-0.009</v>
      </c>
      <c r="H70" s="30">
        <v>-0.029</v>
      </c>
      <c r="I70" s="30">
        <v>-0.256</v>
      </c>
      <c r="J70" s="30">
        <v>-0.084</v>
      </c>
      <c r="K70" s="30">
        <v>-0.97</v>
      </c>
      <c r="L70" s="30"/>
      <c r="M70" s="29">
        <f t="shared" si="0"/>
        <v>-1.054</v>
      </c>
      <c r="N70" s="10"/>
      <c r="O70" s="10"/>
    </row>
    <row r="71" spans="1:15" ht="13.5">
      <c r="A71" s="64">
        <v>1905</v>
      </c>
      <c r="B71" s="30">
        <v>0.497</v>
      </c>
      <c r="C71" s="30">
        <v>0.056</v>
      </c>
      <c r="D71" s="30">
        <v>0</v>
      </c>
      <c r="E71" s="30">
        <v>-0.075</v>
      </c>
      <c r="F71" s="30">
        <v>0.094</v>
      </c>
      <c r="G71" s="30">
        <v>-0.009</v>
      </c>
      <c r="H71" s="30">
        <v>-0.029</v>
      </c>
      <c r="I71" s="30">
        <v>-0.264</v>
      </c>
      <c r="J71" s="30">
        <v>-0.086</v>
      </c>
      <c r="K71" s="30">
        <v>-0.513</v>
      </c>
      <c r="L71" s="30"/>
      <c r="M71" s="29">
        <f t="shared" si="0"/>
        <v>-0.599</v>
      </c>
      <c r="N71" s="10"/>
      <c r="O71" s="10"/>
    </row>
    <row r="72" spans="1:15" ht="13.5">
      <c r="A72" s="64">
        <v>1906</v>
      </c>
      <c r="B72" s="30">
        <v>0.507</v>
      </c>
      <c r="C72" s="30">
        <v>0.057</v>
      </c>
      <c r="D72" s="30">
        <v>0</v>
      </c>
      <c r="E72" s="30">
        <v>-0.078</v>
      </c>
      <c r="F72" s="30">
        <v>0.098</v>
      </c>
      <c r="G72" s="30">
        <v>-0.009</v>
      </c>
      <c r="H72" s="30">
        <v>-0.029</v>
      </c>
      <c r="I72" s="30">
        <v>-0.273</v>
      </c>
      <c r="J72" s="30">
        <v>-0.075</v>
      </c>
      <c r="K72" s="30">
        <v>-0.343</v>
      </c>
      <c r="L72" s="30"/>
      <c r="M72" s="29">
        <f t="shared" si="0"/>
        <v>-0.41800000000000004</v>
      </c>
      <c r="N72" s="10"/>
      <c r="O72" s="10"/>
    </row>
    <row r="73" spans="1:15" ht="13.5">
      <c r="A73" s="64">
        <v>1907</v>
      </c>
      <c r="B73" s="30">
        <v>0.517</v>
      </c>
      <c r="C73" s="30">
        <v>0.059</v>
      </c>
      <c r="D73" s="30">
        <v>0</v>
      </c>
      <c r="E73" s="30">
        <v>-0.081</v>
      </c>
      <c r="F73" s="30">
        <v>0.102</v>
      </c>
      <c r="G73" s="30">
        <v>-0.01</v>
      </c>
      <c r="H73" s="30">
        <v>-0.029</v>
      </c>
      <c r="I73" s="30">
        <v>-0.282</v>
      </c>
      <c r="J73" s="30">
        <v>-0.075</v>
      </c>
      <c r="K73" s="30">
        <v>-0.252</v>
      </c>
      <c r="L73" s="30"/>
      <c r="M73" s="29">
        <f t="shared" si="0"/>
        <v>-0.327</v>
      </c>
      <c r="N73" s="10"/>
      <c r="O73" s="10"/>
    </row>
    <row r="74" spans="1:15" ht="13.5">
      <c r="A74" s="64">
        <v>1908</v>
      </c>
      <c r="B74" s="30">
        <v>0.529</v>
      </c>
      <c r="C74" s="30">
        <v>0.06</v>
      </c>
      <c r="D74" s="30">
        <v>0</v>
      </c>
      <c r="E74" s="30">
        <v>-0.084</v>
      </c>
      <c r="F74" s="30">
        <v>0.106</v>
      </c>
      <c r="G74" s="30">
        <v>-0.01</v>
      </c>
      <c r="H74" s="30">
        <v>-0.029</v>
      </c>
      <c r="I74" s="30">
        <v>-0.291</v>
      </c>
      <c r="J74" s="30">
        <v>-0.074</v>
      </c>
      <c r="K74" s="30">
        <v>-0.181</v>
      </c>
      <c r="L74" s="30"/>
      <c r="M74" s="29">
        <f t="shared" si="0"/>
        <v>-0.255</v>
      </c>
      <c r="N74" s="10"/>
      <c r="O74" s="10"/>
    </row>
    <row r="75" spans="1:15" ht="13.5">
      <c r="A75" s="64">
        <v>1909</v>
      </c>
      <c r="B75" s="30">
        <v>0.539</v>
      </c>
      <c r="C75" s="30">
        <v>0.062</v>
      </c>
      <c r="D75" s="30">
        <v>0</v>
      </c>
      <c r="E75" s="30">
        <v>-0.087</v>
      </c>
      <c r="F75" s="30">
        <v>0.11</v>
      </c>
      <c r="G75" s="30">
        <v>-0.011</v>
      </c>
      <c r="H75" s="30">
        <v>-0.029</v>
      </c>
      <c r="I75" s="30">
        <v>-0.3</v>
      </c>
      <c r="J75" s="30">
        <v>-0.073</v>
      </c>
      <c r="K75" s="30">
        <v>-0.107</v>
      </c>
      <c r="L75" s="30"/>
      <c r="M75" s="29">
        <f t="shared" si="0"/>
        <v>-0.18</v>
      </c>
      <c r="N75" s="10"/>
      <c r="O75" s="10"/>
    </row>
    <row r="76" spans="1:15" ht="13.5">
      <c r="A76" s="64">
        <v>1910</v>
      </c>
      <c r="B76" s="30">
        <v>0.549</v>
      </c>
      <c r="C76" s="30">
        <v>0.063</v>
      </c>
      <c r="D76" s="30">
        <v>0</v>
      </c>
      <c r="E76" s="30">
        <v>-0.09</v>
      </c>
      <c r="F76" s="30">
        <v>0.114</v>
      </c>
      <c r="G76" s="30">
        <v>-0.011</v>
      </c>
      <c r="H76" s="30">
        <v>-0.029</v>
      </c>
      <c r="I76" s="30">
        <v>-0.309</v>
      </c>
      <c r="J76" s="30">
        <v>-0.088</v>
      </c>
      <c r="K76" s="30">
        <v>-0.059</v>
      </c>
      <c r="L76" s="30"/>
      <c r="M76" s="29">
        <f t="shared" si="0"/>
        <v>-0.147</v>
      </c>
      <c r="N76" s="10"/>
      <c r="O76" s="10"/>
    </row>
    <row r="77" spans="1:15" ht="13.5">
      <c r="A77" s="64">
        <v>1911</v>
      </c>
      <c r="B77" s="30">
        <v>0.561</v>
      </c>
      <c r="C77" s="30">
        <v>0.064</v>
      </c>
      <c r="D77" s="30">
        <v>0</v>
      </c>
      <c r="E77" s="30">
        <v>-0.09</v>
      </c>
      <c r="F77" s="30">
        <v>0.116</v>
      </c>
      <c r="G77" s="30">
        <v>-0.012</v>
      </c>
      <c r="H77" s="30">
        <v>-0.029</v>
      </c>
      <c r="I77" s="30">
        <v>-0.311</v>
      </c>
      <c r="J77" s="30">
        <v>-0.09</v>
      </c>
      <c r="K77" s="30">
        <v>-0.353</v>
      </c>
      <c r="L77" s="30"/>
      <c r="M77" s="29">
        <f t="shared" si="0"/>
        <v>-0.44299999999999995</v>
      </c>
      <c r="N77" s="10"/>
      <c r="O77" s="10"/>
    </row>
    <row r="78" spans="1:15" ht="13.5">
      <c r="A78" s="64">
        <v>1912</v>
      </c>
      <c r="B78" s="30">
        <v>0.571</v>
      </c>
      <c r="C78" s="30">
        <v>0.066</v>
      </c>
      <c r="D78" s="30">
        <v>0</v>
      </c>
      <c r="E78" s="30">
        <v>-0.091</v>
      </c>
      <c r="F78" s="30">
        <v>0.117</v>
      </c>
      <c r="G78" s="30">
        <v>-0.012</v>
      </c>
      <c r="H78" s="30">
        <v>-0.029</v>
      </c>
      <c r="I78" s="30">
        <v>-0.312</v>
      </c>
      <c r="J78" s="30">
        <v>-0.082</v>
      </c>
      <c r="K78" s="30">
        <v>-0.545</v>
      </c>
      <c r="L78" s="30"/>
      <c r="M78" s="29">
        <f t="shared" si="0"/>
        <v>-0.627</v>
      </c>
      <c r="N78" s="10"/>
      <c r="O78" s="10"/>
    </row>
    <row r="79" spans="1:15" ht="13.5">
      <c r="A79" s="64">
        <v>1913</v>
      </c>
      <c r="B79" s="30">
        <v>0.578</v>
      </c>
      <c r="C79" s="30">
        <v>0.068</v>
      </c>
      <c r="D79" s="30">
        <v>0</v>
      </c>
      <c r="E79" s="30">
        <v>-0.092</v>
      </c>
      <c r="F79" s="30">
        <v>0.119</v>
      </c>
      <c r="G79" s="30">
        <v>-0.012</v>
      </c>
      <c r="H79" s="30">
        <v>-0.029</v>
      </c>
      <c r="I79" s="30">
        <v>-0.314</v>
      </c>
      <c r="J79" s="30">
        <v>-0.072</v>
      </c>
      <c r="K79" s="30">
        <v>-0.574</v>
      </c>
      <c r="L79" s="30"/>
      <c r="M79" s="29">
        <f t="shared" si="0"/>
        <v>-0.6459999999999999</v>
      </c>
      <c r="N79" s="10"/>
      <c r="O79" s="10"/>
    </row>
    <row r="80" spans="1:15" ht="13.5">
      <c r="A80" s="64">
        <v>1914</v>
      </c>
      <c r="B80" s="30">
        <v>0.585</v>
      </c>
      <c r="C80" s="30">
        <v>0.069</v>
      </c>
      <c r="D80" s="30">
        <v>0</v>
      </c>
      <c r="E80" s="30">
        <v>-0.093</v>
      </c>
      <c r="F80" s="30">
        <v>0.121</v>
      </c>
      <c r="G80" s="30">
        <v>-0.012</v>
      </c>
      <c r="H80" s="30">
        <v>-0.029</v>
      </c>
      <c r="I80" s="30">
        <v>-0.316</v>
      </c>
      <c r="J80" s="30">
        <v>-0.057</v>
      </c>
      <c r="K80" s="30">
        <v>-0.261</v>
      </c>
      <c r="L80" s="30"/>
      <c r="M80" s="29">
        <f t="shared" si="0"/>
        <v>-0.318</v>
      </c>
      <c r="N80" s="10"/>
      <c r="O80" s="10"/>
    </row>
    <row r="81" spans="1:15" ht="13.5">
      <c r="A81" s="64">
        <v>1915</v>
      </c>
      <c r="B81" s="30">
        <v>0.592</v>
      </c>
      <c r="C81" s="30">
        <v>0.071</v>
      </c>
      <c r="D81" s="30">
        <v>0</v>
      </c>
      <c r="E81" s="30">
        <v>-0.093</v>
      </c>
      <c r="F81" s="30">
        <v>0.123</v>
      </c>
      <c r="G81" s="30">
        <v>-0.012</v>
      </c>
      <c r="H81" s="30">
        <v>-0.029</v>
      </c>
      <c r="I81" s="30">
        <v>-0.318</v>
      </c>
      <c r="J81" s="30">
        <v>-0.007</v>
      </c>
      <c r="K81" s="30">
        <v>-0.067</v>
      </c>
      <c r="L81" s="30"/>
      <c r="M81" s="29">
        <f aca="true" t="shared" si="1" ref="M81:M144">$B$15*B81+$C$15*C81+$D$15*D81+$E$15*E81+$F$15*F81+$G$15*G81+$H$15*H81+$I$15*I81+$J$15*J81+$K$15*K81+$L$15*L81</f>
        <v>-0.07400000000000001</v>
      </c>
      <c r="N81" s="10"/>
      <c r="O81" s="10"/>
    </row>
    <row r="82" spans="1:15" ht="13.5">
      <c r="A82" s="64">
        <v>1916</v>
      </c>
      <c r="B82" s="30">
        <v>0.601</v>
      </c>
      <c r="C82" s="30">
        <v>0.072</v>
      </c>
      <c r="D82" s="30">
        <v>0</v>
      </c>
      <c r="E82" s="30">
        <v>-0.096</v>
      </c>
      <c r="F82" s="30">
        <v>0.124</v>
      </c>
      <c r="G82" s="30">
        <v>-0.013</v>
      </c>
      <c r="H82" s="30">
        <v>-0.029</v>
      </c>
      <c r="I82" s="30">
        <v>-0.325</v>
      </c>
      <c r="J82" s="30">
        <v>0.016</v>
      </c>
      <c r="K82" s="30">
        <v>-0.049</v>
      </c>
      <c r="L82" s="30"/>
      <c r="M82" s="29">
        <f t="shared" si="1"/>
        <v>-0.033</v>
      </c>
      <c r="N82" s="10"/>
      <c r="O82" s="10"/>
    </row>
    <row r="83" spans="1:15" ht="13.5">
      <c r="A83" s="64">
        <v>1917</v>
      </c>
      <c r="B83" s="30">
        <v>0.611</v>
      </c>
      <c r="C83" s="30">
        <v>0.074</v>
      </c>
      <c r="D83" s="30">
        <v>0</v>
      </c>
      <c r="E83" s="30">
        <v>-0.098</v>
      </c>
      <c r="F83" s="30">
        <v>0.124</v>
      </c>
      <c r="G83" s="30">
        <v>-0.013</v>
      </c>
      <c r="H83" s="30">
        <v>-0.029</v>
      </c>
      <c r="I83" s="30">
        <v>-0.332</v>
      </c>
      <c r="J83" s="30">
        <v>0.066</v>
      </c>
      <c r="K83" s="30">
        <v>-0.062</v>
      </c>
      <c r="L83" s="30"/>
      <c r="M83" s="29">
        <f t="shared" si="1"/>
        <v>0.0040000000000000036</v>
      </c>
      <c r="N83" s="10"/>
      <c r="O83" s="10"/>
    </row>
    <row r="84" spans="1:15" ht="13.5">
      <c r="A84" s="64">
        <v>1918</v>
      </c>
      <c r="B84" s="30">
        <v>0.622</v>
      </c>
      <c r="C84" s="30">
        <v>0.075</v>
      </c>
      <c r="D84" s="30">
        <v>0</v>
      </c>
      <c r="E84" s="30">
        <v>-0.101</v>
      </c>
      <c r="F84" s="30">
        <v>0.125</v>
      </c>
      <c r="G84" s="30">
        <v>-0.013</v>
      </c>
      <c r="H84" s="30">
        <v>-0.029</v>
      </c>
      <c r="I84" s="30">
        <v>-0.338</v>
      </c>
      <c r="J84" s="30">
        <v>0.056</v>
      </c>
      <c r="K84" s="30">
        <v>-0.058</v>
      </c>
      <c r="L84" s="30"/>
      <c r="M84" s="29">
        <f t="shared" si="1"/>
        <v>-0.0020000000000000018</v>
      </c>
      <c r="N84" s="10"/>
      <c r="O84" s="10"/>
    </row>
    <row r="85" spans="1:15" ht="13.5">
      <c r="A85" s="64">
        <v>1919</v>
      </c>
      <c r="B85" s="30">
        <v>0.631</v>
      </c>
      <c r="C85" s="30">
        <v>0.077</v>
      </c>
      <c r="D85" s="30">
        <v>0</v>
      </c>
      <c r="E85" s="30">
        <v>-0.103</v>
      </c>
      <c r="F85" s="30">
        <v>0.126</v>
      </c>
      <c r="G85" s="30">
        <v>-0.013</v>
      </c>
      <c r="H85" s="30">
        <v>-0.029</v>
      </c>
      <c r="I85" s="30">
        <v>-0.345</v>
      </c>
      <c r="J85" s="30">
        <v>0.035</v>
      </c>
      <c r="K85" s="30">
        <v>-0.124</v>
      </c>
      <c r="L85" s="30"/>
      <c r="M85" s="29">
        <f t="shared" si="1"/>
        <v>-0.089</v>
      </c>
      <c r="N85" s="10"/>
      <c r="O85" s="10"/>
    </row>
    <row r="86" spans="1:15" ht="13.5">
      <c r="A86" s="64">
        <v>1920</v>
      </c>
      <c r="B86" s="30">
        <v>0.64</v>
      </c>
      <c r="C86" s="30">
        <v>0.078</v>
      </c>
      <c r="D86" s="30">
        <v>0</v>
      </c>
      <c r="E86" s="30">
        <v>-0.105</v>
      </c>
      <c r="F86" s="30">
        <v>0.126</v>
      </c>
      <c r="G86" s="30">
        <v>-0.014</v>
      </c>
      <c r="H86" s="30">
        <v>-0.029</v>
      </c>
      <c r="I86" s="30">
        <v>-0.352</v>
      </c>
      <c r="J86" s="30">
        <v>0.018</v>
      </c>
      <c r="K86" s="30">
        <v>-0.137</v>
      </c>
      <c r="L86" s="30"/>
      <c r="M86" s="29">
        <f t="shared" si="1"/>
        <v>-0.11900000000000001</v>
      </c>
      <c r="N86" s="10"/>
      <c r="O86" s="10"/>
    </row>
    <row r="87" spans="1:15" ht="13.5">
      <c r="A87" s="64">
        <v>1921</v>
      </c>
      <c r="B87" s="30">
        <v>0.651</v>
      </c>
      <c r="C87" s="30">
        <v>0.08</v>
      </c>
      <c r="D87" s="30">
        <v>0</v>
      </c>
      <c r="E87" s="30">
        <v>-0.105</v>
      </c>
      <c r="F87" s="30">
        <v>0.126</v>
      </c>
      <c r="G87" s="30">
        <v>-0.014</v>
      </c>
      <c r="H87" s="30">
        <v>-0.029</v>
      </c>
      <c r="I87" s="30">
        <v>-0.352</v>
      </c>
      <c r="J87" s="30">
        <v>0.011</v>
      </c>
      <c r="K87" s="30">
        <v>-0.122</v>
      </c>
      <c r="L87" s="30"/>
      <c r="M87" s="29">
        <f t="shared" si="1"/>
        <v>-0.111</v>
      </c>
      <c r="N87" s="10"/>
      <c r="O87" s="10"/>
    </row>
    <row r="88" spans="1:15" ht="13.5">
      <c r="A88" s="64">
        <v>1922</v>
      </c>
      <c r="B88" s="30">
        <v>0.662</v>
      </c>
      <c r="C88" s="30">
        <v>0.081</v>
      </c>
      <c r="D88" s="30">
        <v>0</v>
      </c>
      <c r="E88" s="30">
        <v>-0.105</v>
      </c>
      <c r="F88" s="30">
        <v>0.126</v>
      </c>
      <c r="G88" s="30">
        <v>-0.014</v>
      </c>
      <c r="H88" s="30">
        <v>-0.029</v>
      </c>
      <c r="I88" s="30">
        <v>-0.352</v>
      </c>
      <c r="J88" s="30">
        <v>0.002</v>
      </c>
      <c r="K88" s="30">
        <v>-0.035</v>
      </c>
      <c r="L88" s="30"/>
      <c r="M88" s="29">
        <f t="shared" si="1"/>
        <v>-0.033</v>
      </c>
      <c r="N88" s="10"/>
      <c r="O88" s="10"/>
    </row>
    <row r="89" spans="1:15" ht="13.5">
      <c r="A89" s="64">
        <v>1923</v>
      </c>
      <c r="B89" s="30">
        <v>0.671</v>
      </c>
      <c r="C89" s="30">
        <v>0.083</v>
      </c>
      <c r="D89" s="30">
        <v>0</v>
      </c>
      <c r="E89" s="30">
        <v>-0.106</v>
      </c>
      <c r="F89" s="30">
        <v>0.126</v>
      </c>
      <c r="G89" s="30">
        <v>-0.014</v>
      </c>
      <c r="H89" s="30">
        <v>-0.029</v>
      </c>
      <c r="I89" s="30">
        <v>-0.351</v>
      </c>
      <c r="J89" s="30">
        <v>0.004</v>
      </c>
      <c r="K89" s="30">
        <v>-0.033</v>
      </c>
      <c r="L89" s="30"/>
      <c r="M89" s="29">
        <f t="shared" si="1"/>
        <v>-0.029</v>
      </c>
      <c r="N89" s="10"/>
      <c r="O89" s="10"/>
    </row>
    <row r="90" spans="1:15" ht="13.5">
      <c r="A90" s="64">
        <v>1924</v>
      </c>
      <c r="B90" s="30">
        <v>0.681</v>
      </c>
      <c r="C90" s="30">
        <v>0.084</v>
      </c>
      <c r="D90" s="30">
        <v>0</v>
      </c>
      <c r="E90" s="30">
        <v>-0.106</v>
      </c>
      <c r="F90" s="30">
        <v>0.126</v>
      </c>
      <c r="G90" s="30">
        <v>-0.014</v>
      </c>
      <c r="H90" s="30">
        <v>-0.029</v>
      </c>
      <c r="I90" s="30">
        <v>-0.351</v>
      </c>
      <c r="J90" s="30">
        <v>0.013</v>
      </c>
      <c r="K90" s="30">
        <v>-0.052</v>
      </c>
      <c r="L90" s="30"/>
      <c r="M90" s="29">
        <f t="shared" si="1"/>
        <v>-0.039</v>
      </c>
      <c r="N90" s="10"/>
      <c r="O90" s="10"/>
    </row>
    <row r="91" spans="1:15" ht="13.5">
      <c r="A91" s="64">
        <v>1925</v>
      </c>
      <c r="B91" s="30">
        <v>0.692</v>
      </c>
      <c r="C91" s="30">
        <v>0.086</v>
      </c>
      <c r="D91" s="30">
        <v>0</v>
      </c>
      <c r="E91" s="30">
        <v>-0.106</v>
      </c>
      <c r="F91" s="30">
        <v>0.126</v>
      </c>
      <c r="G91" s="30">
        <v>-0.014</v>
      </c>
      <c r="H91" s="30">
        <v>-0.029</v>
      </c>
      <c r="I91" s="30">
        <v>-0.351</v>
      </c>
      <c r="J91" s="30">
        <v>0.039</v>
      </c>
      <c r="K91" s="30">
        <v>-0.061</v>
      </c>
      <c r="L91" s="30"/>
      <c r="M91" s="29">
        <f t="shared" si="1"/>
        <v>-0.022</v>
      </c>
      <c r="N91" s="10"/>
      <c r="O91" s="10"/>
    </row>
    <row r="92" spans="1:15" ht="13.5">
      <c r="A92" s="64">
        <v>1926</v>
      </c>
      <c r="B92" s="30">
        <v>0.704</v>
      </c>
      <c r="C92" s="30">
        <v>0.087</v>
      </c>
      <c r="D92" s="30">
        <v>0</v>
      </c>
      <c r="E92" s="30">
        <v>-0.107</v>
      </c>
      <c r="F92" s="30">
        <v>0.127</v>
      </c>
      <c r="G92" s="30">
        <v>-0.015</v>
      </c>
      <c r="H92" s="30">
        <v>-0.029</v>
      </c>
      <c r="I92" s="30">
        <v>-0.357</v>
      </c>
      <c r="J92" s="30">
        <v>0.053</v>
      </c>
      <c r="K92" s="30">
        <v>-0.031</v>
      </c>
      <c r="L92" s="30"/>
      <c r="M92" s="29">
        <f t="shared" si="1"/>
        <v>0.022</v>
      </c>
      <c r="N92" s="10"/>
      <c r="O92" s="10"/>
    </row>
    <row r="93" spans="1:15" ht="13.5">
      <c r="A93" s="64">
        <v>1927</v>
      </c>
      <c r="B93" s="30">
        <v>0.715</v>
      </c>
      <c r="C93" s="30">
        <v>0.089</v>
      </c>
      <c r="D93" s="30">
        <v>0</v>
      </c>
      <c r="E93" s="30">
        <v>-0.109</v>
      </c>
      <c r="F93" s="30">
        <v>0.128</v>
      </c>
      <c r="G93" s="30">
        <v>-0.015</v>
      </c>
      <c r="H93" s="30">
        <v>-0.029</v>
      </c>
      <c r="I93" s="30">
        <v>-0.363</v>
      </c>
      <c r="J93" s="30">
        <v>0.069</v>
      </c>
      <c r="K93" s="30">
        <v>-0.06</v>
      </c>
      <c r="L93" s="30"/>
      <c r="M93" s="29">
        <f t="shared" si="1"/>
        <v>0.009000000000000008</v>
      </c>
      <c r="N93" s="10"/>
      <c r="O93" s="10"/>
    </row>
    <row r="94" spans="1:15" ht="13.5">
      <c r="A94" s="64">
        <v>1928</v>
      </c>
      <c r="B94" s="30">
        <v>0.726</v>
      </c>
      <c r="C94" s="30">
        <v>0.09</v>
      </c>
      <c r="D94" s="30">
        <v>0</v>
      </c>
      <c r="E94" s="30">
        <v>-0.111</v>
      </c>
      <c r="F94" s="30">
        <v>0.128</v>
      </c>
      <c r="G94" s="30">
        <v>-0.015</v>
      </c>
      <c r="H94" s="30">
        <v>-0.029</v>
      </c>
      <c r="I94" s="30">
        <v>-0.369</v>
      </c>
      <c r="J94" s="30">
        <v>0.063</v>
      </c>
      <c r="K94" s="30">
        <v>-0.147</v>
      </c>
      <c r="L94" s="30"/>
      <c r="M94" s="29">
        <f t="shared" si="1"/>
        <v>-0.08399999999999999</v>
      </c>
      <c r="N94" s="10"/>
      <c r="O94" s="10"/>
    </row>
    <row r="95" spans="1:15" ht="13.5">
      <c r="A95" s="64">
        <v>1929</v>
      </c>
      <c r="B95" s="30">
        <v>0.737</v>
      </c>
      <c r="C95" s="30">
        <v>0.092</v>
      </c>
      <c r="D95" s="30">
        <v>0</v>
      </c>
      <c r="E95" s="30">
        <v>-0.112</v>
      </c>
      <c r="F95" s="30">
        <v>0.129</v>
      </c>
      <c r="G95" s="30">
        <v>-0.016</v>
      </c>
      <c r="H95" s="30">
        <v>-0.029</v>
      </c>
      <c r="I95" s="30">
        <v>-0.375</v>
      </c>
      <c r="J95" s="30">
        <v>0.054</v>
      </c>
      <c r="K95" s="30">
        <v>-0.2</v>
      </c>
      <c r="L95" s="30"/>
      <c r="M95" s="29">
        <f t="shared" si="1"/>
        <v>-0.14600000000000002</v>
      </c>
      <c r="N95" s="10"/>
      <c r="O95" s="10"/>
    </row>
    <row r="96" spans="1:15" ht="13.5">
      <c r="A96" s="64">
        <v>1930</v>
      </c>
      <c r="B96" s="30">
        <v>0.748</v>
      </c>
      <c r="C96" s="30">
        <v>0.093</v>
      </c>
      <c r="D96" s="30">
        <v>0</v>
      </c>
      <c r="E96" s="30">
        <v>-0.114</v>
      </c>
      <c r="F96" s="30">
        <v>0.13</v>
      </c>
      <c r="G96" s="30">
        <v>-0.016</v>
      </c>
      <c r="H96" s="30">
        <v>-0.029</v>
      </c>
      <c r="I96" s="30">
        <v>-0.381</v>
      </c>
      <c r="J96" s="30">
        <v>0.046</v>
      </c>
      <c r="K96" s="30">
        <v>-0.184</v>
      </c>
      <c r="L96" s="30"/>
      <c r="M96" s="29">
        <f t="shared" si="1"/>
        <v>-0.138</v>
      </c>
      <c r="N96" s="10"/>
      <c r="O96" s="10"/>
    </row>
    <row r="97" spans="1:15" ht="13.5">
      <c r="A97" s="64">
        <v>1931</v>
      </c>
      <c r="B97" s="30">
        <v>0.76</v>
      </c>
      <c r="C97" s="30">
        <v>0.095</v>
      </c>
      <c r="D97" s="30">
        <v>0</v>
      </c>
      <c r="E97" s="30">
        <v>-0.112</v>
      </c>
      <c r="F97" s="30">
        <v>0.126</v>
      </c>
      <c r="G97" s="30">
        <v>-0.016</v>
      </c>
      <c r="H97" s="30">
        <v>-0.029</v>
      </c>
      <c r="I97" s="30">
        <v>-0.374</v>
      </c>
      <c r="J97" s="30">
        <v>0.041</v>
      </c>
      <c r="K97" s="30">
        <v>-0.169</v>
      </c>
      <c r="L97" s="30"/>
      <c r="M97" s="29">
        <f t="shared" si="1"/>
        <v>-0.128</v>
      </c>
      <c r="N97" s="10"/>
      <c r="O97" s="10"/>
    </row>
    <row r="98" spans="1:15" ht="13.5">
      <c r="A98" s="64">
        <v>1932</v>
      </c>
      <c r="B98" s="30">
        <v>0.77</v>
      </c>
      <c r="C98" s="30">
        <v>0.096</v>
      </c>
      <c r="D98" s="30">
        <v>0</v>
      </c>
      <c r="E98" s="30">
        <v>-0.11</v>
      </c>
      <c r="F98" s="30">
        <v>0.123</v>
      </c>
      <c r="G98" s="30">
        <v>-0.016</v>
      </c>
      <c r="H98" s="30">
        <v>-0.029</v>
      </c>
      <c r="I98" s="30">
        <v>-0.367</v>
      </c>
      <c r="J98" s="30">
        <v>0.033</v>
      </c>
      <c r="K98" s="30">
        <v>-0.174</v>
      </c>
      <c r="L98" s="30"/>
      <c r="M98" s="29">
        <f t="shared" si="1"/>
        <v>-0.141</v>
      </c>
      <c r="N98" s="10"/>
      <c r="O98" s="10"/>
    </row>
    <row r="99" spans="1:15" ht="13.5">
      <c r="A99" s="64">
        <v>1933</v>
      </c>
      <c r="B99" s="30">
        <v>0.782</v>
      </c>
      <c r="C99" s="30">
        <v>0.097</v>
      </c>
      <c r="D99" s="30">
        <v>0</v>
      </c>
      <c r="E99" s="30">
        <v>-0.108</v>
      </c>
      <c r="F99" s="30">
        <v>0.12</v>
      </c>
      <c r="G99" s="30">
        <v>-0.016</v>
      </c>
      <c r="H99" s="30">
        <v>-0.029</v>
      </c>
      <c r="I99" s="30">
        <v>-0.36</v>
      </c>
      <c r="J99" s="30">
        <v>0.027</v>
      </c>
      <c r="K99" s="30">
        <v>-0.175</v>
      </c>
      <c r="L99" s="30"/>
      <c r="M99" s="29">
        <f t="shared" si="1"/>
        <v>-0.148</v>
      </c>
      <c r="N99" s="10"/>
      <c r="O99" s="10"/>
    </row>
    <row r="100" spans="1:15" ht="13.5">
      <c r="A100" s="64">
        <v>1934</v>
      </c>
      <c r="B100" s="30">
        <v>0.792</v>
      </c>
      <c r="C100" s="30">
        <v>0.099</v>
      </c>
      <c r="D100" s="30">
        <v>0</v>
      </c>
      <c r="E100" s="30">
        <v>-0.106</v>
      </c>
      <c r="F100" s="30">
        <v>0.117</v>
      </c>
      <c r="G100" s="30">
        <v>-0.016</v>
      </c>
      <c r="H100" s="30">
        <v>-0.029</v>
      </c>
      <c r="I100" s="30">
        <v>-0.353</v>
      </c>
      <c r="J100" s="30">
        <v>0.039</v>
      </c>
      <c r="K100" s="30">
        <v>-0.129</v>
      </c>
      <c r="L100" s="30"/>
      <c r="M100" s="29">
        <f t="shared" si="1"/>
        <v>-0.09</v>
      </c>
      <c r="N100" s="10"/>
      <c r="O100" s="10"/>
    </row>
    <row r="101" spans="1:15" ht="13.5">
      <c r="A101" s="64">
        <v>1935</v>
      </c>
      <c r="B101" s="30">
        <v>0.802</v>
      </c>
      <c r="C101" s="30">
        <v>0.101</v>
      </c>
      <c r="D101" s="30">
        <v>0</v>
      </c>
      <c r="E101" s="30">
        <v>-0.104</v>
      </c>
      <c r="F101" s="30">
        <v>0.114</v>
      </c>
      <c r="G101" s="30">
        <v>-0.015</v>
      </c>
      <c r="H101" s="30">
        <v>-0.029</v>
      </c>
      <c r="I101" s="30">
        <v>-0.346</v>
      </c>
      <c r="J101" s="30">
        <v>0.068</v>
      </c>
      <c r="K101" s="30">
        <v>-0.09</v>
      </c>
      <c r="L101" s="30"/>
      <c r="M101" s="29">
        <f t="shared" si="1"/>
        <v>-0.021999999999999992</v>
      </c>
      <c r="N101" s="10"/>
      <c r="O101" s="10"/>
    </row>
    <row r="102" spans="1:15" ht="13.5">
      <c r="A102" s="64">
        <v>1936</v>
      </c>
      <c r="B102" s="30">
        <v>0.812</v>
      </c>
      <c r="C102" s="30">
        <v>0.102</v>
      </c>
      <c r="D102" s="30">
        <v>0</v>
      </c>
      <c r="E102" s="30">
        <v>-0.11</v>
      </c>
      <c r="F102" s="30">
        <v>0.117</v>
      </c>
      <c r="G102" s="30">
        <v>-0.016</v>
      </c>
      <c r="H102" s="30">
        <v>-0.032</v>
      </c>
      <c r="I102" s="30">
        <v>-0.365</v>
      </c>
      <c r="J102" s="30">
        <v>0.12</v>
      </c>
      <c r="K102" s="30">
        <v>-0.072</v>
      </c>
      <c r="L102" s="30"/>
      <c r="M102" s="29">
        <f t="shared" si="1"/>
        <v>0.048</v>
      </c>
      <c r="N102" s="10"/>
      <c r="O102" s="10"/>
    </row>
    <row r="103" spans="1:15" ht="13.5">
      <c r="A103" s="64">
        <v>1937</v>
      </c>
      <c r="B103" s="30">
        <v>0.822</v>
      </c>
      <c r="C103" s="30">
        <v>0.104</v>
      </c>
      <c r="D103" s="30">
        <v>0</v>
      </c>
      <c r="E103" s="30">
        <v>-0.117</v>
      </c>
      <c r="F103" s="30">
        <v>0.121</v>
      </c>
      <c r="G103" s="30">
        <v>-0.017</v>
      </c>
      <c r="H103" s="30">
        <v>-0.035</v>
      </c>
      <c r="I103" s="30">
        <v>-0.383</v>
      </c>
      <c r="J103" s="30">
        <v>0.137</v>
      </c>
      <c r="K103" s="30">
        <v>-0.083</v>
      </c>
      <c r="L103" s="30"/>
      <c r="M103" s="29">
        <f t="shared" si="1"/>
        <v>0.054000000000000006</v>
      </c>
      <c r="N103" s="10"/>
      <c r="O103" s="10"/>
    </row>
    <row r="104" spans="1:15" ht="13.5">
      <c r="A104" s="64">
        <v>1938</v>
      </c>
      <c r="B104" s="30">
        <v>0.832</v>
      </c>
      <c r="C104" s="30">
        <v>0.105</v>
      </c>
      <c r="D104" s="30">
        <v>0</v>
      </c>
      <c r="E104" s="30">
        <v>-0.124</v>
      </c>
      <c r="F104" s="30">
        <v>0.125</v>
      </c>
      <c r="G104" s="30">
        <v>-0.017</v>
      </c>
      <c r="H104" s="30">
        <v>-0.038</v>
      </c>
      <c r="I104" s="30">
        <v>-0.402</v>
      </c>
      <c r="J104" s="30">
        <v>0.138</v>
      </c>
      <c r="K104" s="30">
        <v>-0.093</v>
      </c>
      <c r="L104" s="30"/>
      <c r="M104" s="29">
        <f t="shared" si="1"/>
        <v>0.04500000000000001</v>
      </c>
      <c r="N104" s="10"/>
      <c r="O104" s="10"/>
    </row>
    <row r="105" spans="1:15" ht="13.5">
      <c r="A105" s="64">
        <v>1939</v>
      </c>
      <c r="B105" s="30">
        <v>0.84</v>
      </c>
      <c r="C105" s="30">
        <v>0.106</v>
      </c>
      <c r="D105" s="30">
        <v>0</v>
      </c>
      <c r="E105" s="30">
        <v>-0.131</v>
      </c>
      <c r="F105" s="30">
        <v>0.129</v>
      </c>
      <c r="G105" s="30">
        <v>-0.018</v>
      </c>
      <c r="H105" s="30">
        <v>-0.041</v>
      </c>
      <c r="I105" s="30">
        <v>-0.42</v>
      </c>
      <c r="J105" s="30">
        <v>0.128</v>
      </c>
      <c r="K105" s="30">
        <v>-0.098</v>
      </c>
      <c r="L105" s="30"/>
      <c r="M105" s="29">
        <f t="shared" si="1"/>
        <v>0.03</v>
      </c>
      <c r="N105" s="10"/>
      <c r="O105" s="10"/>
    </row>
    <row r="106" spans="1:15" ht="13.5">
      <c r="A106" s="64">
        <v>1940</v>
      </c>
      <c r="B106" s="30">
        <v>0.843</v>
      </c>
      <c r="C106" s="30">
        <v>0.108</v>
      </c>
      <c r="D106" s="30">
        <v>0</v>
      </c>
      <c r="E106" s="30">
        <v>-0.138</v>
      </c>
      <c r="F106" s="30">
        <v>0.133</v>
      </c>
      <c r="G106" s="30">
        <v>-0.018</v>
      </c>
      <c r="H106" s="30">
        <v>-0.044</v>
      </c>
      <c r="I106" s="30">
        <v>-0.439</v>
      </c>
      <c r="J106" s="30">
        <v>0.126</v>
      </c>
      <c r="K106" s="30">
        <v>-0.055</v>
      </c>
      <c r="L106" s="30"/>
      <c r="M106" s="29">
        <f t="shared" si="1"/>
        <v>0.07100000000000001</v>
      </c>
      <c r="N106" s="10"/>
      <c r="O106" s="10"/>
    </row>
    <row r="107" spans="1:15" ht="13.5">
      <c r="A107" s="64">
        <v>1941</v>
      </c>
      <c r="B107" s="30">
        <v>0.841</v>
      </c>
      <c r="C107" s="30">
        <v>0.11</v>
      </c>
      <c r="D107" s="30">
        <v>0</v>
      </c>
      <c r="E107" s="30">
        <v>-0.134</v>
      </c>
      <c r="F107" s="30">
        <v>0.13</v>
      </c>
      <c r="G107" s="30">
        <v>-0.019</v>
      </c>
      <c r="H107" s="30">
        <v>-0.047</v>
      </c>
      <c r="I107" s="30">
        <v>-0.43</v>
      </c>
      <c r="J107" s="30">
        <v>0.118</v>
      </c>
      <c r="K107" s="30">
        <v>-0.063</v>
      </c>
      <c r="L107" s="30"/>
      <c r="M107" s="29">
        <f t="shared" si="1"/>
        <v>0.05499999999999999</v>
      </c>
      <c r="N107" s="10"/>
      <c r="O107" s="10"/>
    </row>
    <row r="108" spans="1:15" ht="13.5">
      <c r="A108" s="64">
        <v>1942</v>
      </c>
      <c r="B108" s="30">
        <v>0.839</v>
      </c>
      <c r="C108" s="30">
        <v>0.111</v>
      </c>
      <c r="D108" s="30">
        <v>0</v>
      </c>
      <c r="E108" s="30">
        <v>-0.129</v>
      </c>
      <c r="F108" s="30">
        <v>0.128</v>
      </c>
      <c r="G108" s="30">
        <v>-0.019</v>
      </c>
      <c r="H108" s="30">
        <v>-0.05</v>
      </c>
      <c r="I108" s="30">
        <v>-0.422</v>
      </c>
      <c r="J108" s="30">
        <v>0.11</v>
      </c>
      <c r="K108" s="30">
        <v>-0.076</v>
      </c>
      <c r="L108" s="30"/>
      <c r="M108" s="29">
        <f t="shared" si="1"/>
        <v>0.034</v>
      </c>
      <c r="N108" s="10"/>
      <c r="O108" s="10"/>
    </row>
    <row r="109" spans="1:15" ht="13.5">
      <c r="A109" s="64">
        <v>1943</v>
      </c>
      <c r="B109" s="30">
        <v>0.839</v>
      </c>
      <c r="C109" s="30">
        <v>0.112</v>
      </c>
      <c r="D109" s="30">
        <v>0</v>
      </c>
      <c r="E109" s="30">
        <v>-0.125</v>
      </c>
      <c r="F109" s="30">
        <v>0.125</v>
      </c>
      <c r="G109" s="30">
        <v>-0.019</v>
      </c>
      <c r="H109" s="30">
        <v>-0.053</v>
      </c>
      <c r="I109" s="30">
        <v>-0.413</v>
      </c>
      <c r="J109" s="30">
        <v>0.098</v>
      </c>
      <c r="K109" s="30">
        <v>-0.086</v>
      </c>
      <c r="L109" s="30"/>
      <c r="M109" s="29">
        <f t="shared" si="1"/>
        <v>0.01200000000000001</v>
      </c>
      <c r="N109" s="10"/>
      <c r="O109" s="10"/>
    </row>
    <row r="110" spans="1:15" ht="13.5">
      <c r="A110" s="64">
        <v>1944</v>
      </c>
      <c r="B110" s="30">
        <v>0.837</v>
      </c>
      <c r="C110" s="30">
        <v>0.114</v>
      </c>
      <c r="D110" s="30">
        <v>0</v>
      </c>
      <c r="E110" s="30">
        <v>-0.121</v>
      </c>
      <c r="F110" s="30">
        <v>0.123</v>
      </c>
      <c r="G110" s="30">
        <v>-0.019</v>
      </c>
      <c r="H110" s="30">
        <v>-0.056</v>
      </c>
      <c r="I110" s="30">
        <v>-0.404</v>
      </c>
      <c r="J110" s="30">
        <v>0.102</v>
      </c>
      <c r="K110" s="30">
        <v>-0.064</v>
      </c>
      <c r="L110" s="30"/>
      <c r="M110" s="29">
        <f t="shared" si="1"/>
        <v>0.03799999999999999</v>
      </c>
      <c r="N110" s="10"/>
      <c r="O110" s="10"/>
    </row>
    <row r="111" spans="1:15" ht="13.5">
      <c r="A111" s="64">
        <v>1945</v>
      </c>
      <c r="B111" s="30">
        <v>0.842</v>
      </c>
      <c r="C111" s="30">
        <v>0.116</v>
      </c>
      <c r="D111" s="30">
        <v>0</v>
      </c>
      <c r="E111" s="30">
        <v>-0.117</v>
      </c>
      <c r="F111" s="30">
        <v>0.12</v>
      </c>
      <c r="G111" s="30">
        <v>-0.019</v>
      </c>
      <c r="H111" s="30">
        <v>-0.059</v>
      </c>
      <c r="I111" s="30">
        <v>-0.396</v>
      </c>
      <c r="J111" s="30">
        <v>0.128</v>
      </c>
      <c r="K111" s="30">
        <v>-0.037</v>
      </c>
      <c r="L111" s="30"/>
      <c r="M111" s="29">
        <f t="shared" si="1"/>
        <v>0.091</v>
      </c>
      <c r="N111" s="10"/>
      <c r="O111" s="10"/>
    </row>
    <row r="112" spans="1:15" ht="13.5">
      <c r="A112" s="64">
        <v>1946</v>
      </c>
      <c r="B112" s="30">
        <v>0.845</v>
      </c>
      <c r="C112" s="30">
        <v>0.117</v>
      </c>
      <c r="D112" s="30">
        <v>0</v>
      </c>
      <c r="E112" s="30">
        <v>-0.125</v>
      </c>
      <c r="F112" s="30">
        <v>0.12</v>
      </c>
      <c r="G112" s="30">
        <v>-0.02</v>
      </c>
      <c r="H112" s="30">
        <v>-0.064</v>
      </c>
      <c r="I112" s="30">
        <v>-0.416</v>
      </c>
      <c r="J112" s="30">
        <v>0.16</v>
      </c>
      <c r="K112" s="30">
        <v>-0.036</v>
      </c>
      <c r="L112" s="30"/>
      <c r="M112" s="29">
        <f t="shared" si="1"/>
        <v>0.124</v>
      </c>
      <c r="N112" s="10"/>
      <c r="O112" s="10"/>
    </row>
    <row r="113" spans="1:15" ht="13.5">
      <c r="A113" s="64">
        <v>1947</v>
      </c>
      <c r="B113" s="30">
        <v>0.851</v>
      </c>
      <c r="C113" s="30">
        <v>0.119</v>
      </c>
      <c r="D113" s="30">
        <v>0</v>
      </c>
      <c r="E113" s="30">
        <v>-0.132</v>
      </c>
      <c r="F113" s="30">
        <v>0.12</v>
      </c>
      <c r="G113" s="30">
        <v>-0.021</v>
      </c>
      <c r="H113" s="30">
        <v>-0.07</v>
      </c>
      <c r="I113" s="30">
        <v>-0.436</v>
      </c>
      <c r="J113" s="30">
        <v>0.219</v>
      </c>
      <c r="K113" s="30">
        <v>-0.021</v>
      </c>
      <c r="L113" s="30"/>
      <c r="M113" s="29">
        <f t="shared" si="1"/>
        <v>0.198</v>
      </c>
      <c r="N113" s="10"/>
      <c r="O113" s="10"/>
    </row>
    <row r="114" spans="1:15" ht="13.5">
      <c r="A114" s="64">
        <v>1948</v>
      </c>
      <c r="B114" s="30">
        <v>0.855</v>
      </c>
      <c r="C114" s="30">
        <v>0.12</v>
      </c>
      <c r="D114" s="30">
        <v>0</v>
      </c>
      <c r="E114" s="30">
        <v>-0.14</v>
      </c>
      <c r="F114" s="30">
        <v>0.12</v>
      </c>
      <c r="G114" s="30">
        <v>-0.023</v>
      </c>
      <c r="H114" s="30">
        <v>-0.075</v>
      </c>
      <c r="I114" s="30">
        <v>-0.457</v>
      </c>
      <c r="J114" s="30">
        <v>0.221</v>
      </c>
      <c r="K114" s="30">
        <v>-0.043</v>
      </c>
      <c r="L114" s="30"/>
      <c r="M114" s="29">
        <f t="shared" si="1"/>
        <v>0.178</v>
      </c>
      <c r="N114" s="10"/>
      <c r="O114" s="10"/>
    </row>
    <row r="115" spans="1:15" ht="13.5">
      <c r="A115" s="64">
        <v>1949</v>
      </c>
      <c r="B115" s="30">
        <v>0.866</v>
      </c>
      <c r="C115" s="30">
        <v>0.121</v>
      </c>
      <c r="D115" s="30">
        <v>0</v>
      </c>
      <c r="E115" s="30">
        <v>-0.147</v>
      </c>
      <c r="F115" s="30">
        <v>0.12</v>
      </c>
      <c r="G115" s="30">
        <v>-0.024</v>
      </c>
      <c r="H115" s="30">
        <v>-0.081</v>
      </c>
      <c r="I115" s="30">
        <v>-0.477</v>
      </c>
      <c r="J115" s="30">
        <v>0.205</v>
      </c>
      <c r="K115" s="30">
        <v>-0.044</v>
      </c>
      <c r="L115" s="30"/>
      <c r="M115" s="29">
        <f t="shared" si="1"/>
        <v>0.16099999999999998</v>
      </c>
      <c r="N115" s="10"/>
      <c r="O115" s="10"/>
    </row>
    <row r="116" spans="1:15" ht="13.5">
      <c r="A116" s="64">
        <v>1950</v>
      </c>
      <c r="B116" s="30">
        <v>0.877</v>
      </c>
      <c r="C116" s="30">
        <v>0.123</v>
      </c>
      <c r="D116" s="30">
        <v>0</v>
      </c>
      <c r="E116" s="30">
        <v>-0.155</v>
      </c>
      <c r="F116" s="30">
        <v>0.12</v>
      </c>
      <c r="G116" s="30">
        <v>-0.025</v>
      </c>
      <c r="H116" s="30">
        <v>-0.087</v>
      </c>
      <c r="I116" s="30">
        <v>-0.497</v>
      </c>
      <c r="J116" s="30">
        <v>0.162</v>
      </c>
      <c r="K116" s="30">
        <v>-0.051</v>
      </c>
      <c r="L116" s="30"/>
      <c r="M116" s="29">
        <f t="shared" si="1"/>
        <v>0.11100000000000002</v>
      </c>
      <c r="N116" s="10"/>
      <c r="O116" s="10"/>
    </row>
    <row r="117" spans="1:15" ht="13.5">
      <c r="A117" s="64">
        <v>1951</v>
      </c>
      <c r="B117" s="30">
        <v>0.89</v>
      </c>
      <c r="C117" s="30">
        <v>0.127</v>
      </c>
      <c r="D117" s="30">
        <v>0</v>
      </c>
      <c r="E117" s="30">
        <v>-0.158</v>
      </c>
      <c r="F117" s="30">
        <v>0.121</v>
      </c>
      <c r="G117" s="30">
        <v>-0.026</v>
      </c>
      <c r="H117" s="30">
        <v>-0.092</v>
      </c>
      <c r="I117" s="30">
        <v>-0.502</v>
      </c>
      <c r="J117" s="30">
        <v>0.137</v>
      </c>
      <c r="K117" s="30">
        <v>-0.054</v>
      </c>
      <c r="L117" s="30"/>
      <c r="M117" s="29">
        <f t="shared" si="1"/>
        <v>0.08300000000000002</v>
      </c>
      <c r="N117" s="10"/>
      <c r="O117" s="10"/>
    </row>
    <row r="118" spans="1:15" ht="13.5">
      <c r="A118" s="64">
        <v>1952</v>
      </c>
      <c r="B118" s="30">
        <v>0.903</v>
      </c>
      <c r="C118" s="30">
        <v>0.132</v>
      </c>
      <c r="D118" s="30">
        <v>0</v>
      </c>
      <c r="E118" s="30">
        <v>-0.16</v>
      </c>
      <c r="F118" s="30">
        <v>0.123</v>
      </c>
      <c r="G118" s="30">
        <v>-0.027</v>
      </c>
      <c r="H118" s="30">
        <v>-0.098</v>
      </c>
      <c r="I118" s="30">
        <v>-0.507</v>
      </c>
      <c r="J118" s="30">
        <v>0.097</v>
      </c>
      <c r="K118" s="30">
        <v>-0.069</v>
      </c>
      <c r="L118" s="30"/>
      <c r="M118" s="29">
        <f t="shared" si="1"/>
        <v>0.027999999999999997</v>
      </c>
      <c r="N118" s="10"/>
      <c r="O118" s="10"/>
    </row>
    <row r="119" spans="1:15" ht="13.5">
      <c r="A119" s="64">
        <v>1953</v>
      </c>
      <c r="B119" s="30">
        <v>0.916</v>
      </c>
      <c r="C119" s="30">
        <v>0.137</v>
      </c>
      <c r="D119" s="30">
        <v>0</v>
      </c>
      <c r="E119" s="30">
        <v>-0.163</v>
      </c>
      <c r="F119" s="30">
        <v>0.124</v>
      </c>
      <c r="G119" s="30">
        <v>-0.029</v>
      </c>
      <c r="H119" s="30">
        <v>-0.103</v>
      </c>
      <c r="I119" s="30">
        <v>-0.511</v>
      </c>
      <c r="J119" s="30">
        <v>0.065</v>
      </c>
      <c r="K119" s="30">
        <v>-0.091</v>
      </c>
      <c r="L119" s="30"/>
      <c r="M119" s="29">
        <f t="shared" si="1"/>
        <v>-0.025999999999999995</v>
      </c>
      <c r="N119" s="10"/>
      <c r="O119" s="10"/>
    </row>
    <row r="120" spans="1:15" ht="13.5">
      <c r="A120" s="64">
        <v>1954</v>
      </c>
      <c r="B120" s="30">
        <v>0.933</v>
      </c>
      <c r="C120" s="30">
        <v>0.141</v>
      </c>
      <c r="D120" s="30">
        <v>0</v>
      </c>
      <c r="E120" s="30">
        <v>-0.165</v>
      </c>
      <c r="F120" s="30">
        <v>0.125</v>
      </c>
      <c r="G120" s="30">
        <v>-0.03</v>
      </c>
      <c r="H120" s="30">
        <v>-0.109</v>
      </c>
      <c r="I120" s="30">
        <v>-0.516</v>
      </c>
      <c r="J120" s="30">
        <v>0.046</v>
      </c>
      <c r="K120" s="30">
        <v>-0.073</v>
      </c>
      <c r="L120" s="30"/>
      <c r="M120" s="29">
        <f t="shared" si="1"/>
        <v>-0.026999999999999996</v>
      </c>
      <c r="N120" s="10"/>
      <c r="O120" s="10"/>
    </row>
    <row r="121" spans="1:15" ht="13.5">
      <c r="A121" s="64">
        <v>1955</v>
      </c>
      <c r="B121" s="30">
        <v>0.95</v>
      </c>
      <c r="C121" s="30">
        <v>0.145</v>
      </c>
      <c r="D121" s="30">
        <v>0</v>
      </c>
      <c r="E121" s="30">
        <v>-0.168</v>
      </c>
      <c r="F121" s="30">
        <v>0.126</v>
      </c>
      <c r="G121" s="30">
        <v>-0.031</v>
      </c>
      <c r="H121" s="30">
        <v>-0.115</v>
      </c>
      <c r="I121" s="30">
        <v>-0.52</v>
      </c>
      <c r="J121" s="30">
        <v>0.068</v>
      </c>
      <c r="K121" s="30">
        <v>-0.048</v>
      </c>
      <c r="L121" s="30"/>
      <c r="M121" s="29">
        <f t="shared" si="1"/>
        <v>0.020000000000000004</v>
      </c>
      <c r="N121" s="10"/>
      <c r="O121" s="10"/>
    </row>
    <row r="122" spans="1:15" ht="13.5">
      <c r="A122" s="64">
        <v>1956</v>
      </c>
      <c r="B122" s="30">
        <v>0.965</v>
      </c>
      <c r="C122" s="30">
        <v>0.15</v>
      </c>
      <c r="D122" s="30">
        <v>0</v>
      </c>
      <c r="E122" s="30">
        <v>-0.176</v>
      </c>
      <c r="F122" s="30">
        <v>0.13</v>
      </c>
      <c r="G122" s="30">
        <v>-0.033</v>
      </c>
      <c r="H122" s="30">
        <v>-0.122</v>
      </c>
      <c r="I122" s="30">
        <v>-0.534</v>
      </c>
      <c r="J122" s="30">
        <v>0.146</v>
      </c>
      <c r="K122" s="30">
        <v>-0.018</v>
      </c>
      <c r="L122" s="30"/>
      <c r="M122" s="29">
        <f t="shared" si="1"/>
        <v>0.128</v>
      </c>
      <c r="N122" s="10"/>
      <c r="O122" s="10"/>
    </row>
    <row r="123" spans="1:15" ht="13.5">
      <c r="A123" s="64">
        <v>1957</v>
      </c>
      <c r="B123" s="30">
        <v>0.982</v>
      </c>
      <c r="C123" s="30">
        <v>0.155</v>
      </c>
      <c r="D123" s="30">
        <v>0</v>
      </c>
      <c r="E123" s="30">
        <v>-0.185</v>
      </c>
      <c r="F123" s="30">
        <v>0.133</v>
      </c>
      <c r="G123" s="30">
        <v>-0.034</v>
      </c>
      <c r="H123" s="30">
        <v>-0.129</v>
      </c>
      <c r="I123" s="30">
        <v>-0.549</v>
      </c>
      <c r="J123" s="30">
        <v>0.188</v>
      </c>
      <c r="K123" s="30">
        <v>-0.006</v>
      </c>
      <c r="L123" s="30"/>
      <c r="M123" s="29">
        <f t="shared" si="1"/>
        <v>0.182</v>
      </c>
      <c r="N123" s="10"/>
      <c r="O123" s="10"/>
    </row>
    <row r="124" spans="1:15" ht="13.5">
      <c r="A124" s="64">
        <v>1958</v>
      </c>
      <c r="B124" s="30">
        <v>1.002</v>
      </c>
      <c r="C124" s="30">
        <v>0.159</v>
      </c>
      <c r="D124" s="30">
        <v>0</v>
      </c>
      <c r="E124" s="30">
        <v>-0.193</v>
      </c>
      <c r="F124" s="30">
        <v>0.136</v>
      </c>
      <c r="G124" s="30">
        <v>-0.036</v>
      </c>
      <c r="H124" s="30">
        <v>-0.136</v>
      </c>
      <c r="I124" s="30">
        <v>-0.563</v>
      </c>
      <c r="J124" s="30">
        <v>0.168</v>
      </c>
      <c r="K124" s="30">
        <v>-0.003</v>
      </c>
      <c r="L124" s="30"/>
      <c r="M124" s="29">
        <f t="shared" si="1"/>
        <v>0.165</v>
      </c>
      <c r="N124" s="10"/>
      <c r="O124" s="10"/>
    </row>
    <row r="125" spans="1:15" ht="13.5">
      <c r="A125" s="64">
        <v>1959</v>
      </c>
      <c r="B125" s="30">
        <v>1.023</v>
      </c>
      <c r="C125" s="30">
        <v>0.163</v>
      </c>
      <c r="D125" s="30">
        <v>0</v>
      </c>
      <c r="E125" s="30">
        <v>-0.202</v>
      </c>
      <c r="F125" s="30">
        <v>0.139</v>
      </c>
      <c r="G125" s="30">
        <v>-0.037</v>
      </c>
      <c r="H125" s="30">
        <v>-0.143</v>
      </c>
      <c r="I125" s="30">
        <v>-0.578</v>
      </c>
      <c r="J125" s="30">
        <v>0.125</v>
      </c>
      <c r="K125" s="30">
        <v>-0.056</v>
      </c>
      <c r="L125" s="30"/>
      <c r="M125" s="29">
        <f t="shared" si="1"/>
        <v>0.069</v>
      </c>
      <c r="N125" s="10"/>
      <c r="O125" s="10"/>
    </row>
    <row r="126" spans="1:15" ht="13.5">
      <c r="A126" s="64">
        <v>1960</v>
      </c>
      <c r="B126" s="30">
        <v>1.044</v>
      </c>
      <c r="C126" s="30">
        <v>0.168</v>
      </c>
      <c r="D126" s="30">
        <v>0</v>
      </c>
      <c r="E126" s="30">
        <v>-0.205</v>
      </c>
      <c r="F126" s="30">
        <v>0.142</v>
      </c>
      <c r="G126" s="30">
        <v>-0.039</v>
      </c>
      <c r="H126" s="30">
        <v>-0.15</v>
      </c>
      <c r="I126" s="30">
        <v>-0.582</v>
      </c>
      <c r="J126" s="30">
        <v>0.108</v>
      </c>
      <c r="K126" s="30">
        <v>-0.128</v>
      </c>
      <c r="L126" s="30"/>
      <c r="M126" s="29">
        <f t="shared" si="1"/>
        <v>-0.020000000000000004</v>
      </c>
      <c r="N126" s="10"/>
      <c r="O126" s="10"/>
    </row>
    <row r="127" spans="1:15" ht="13.5">
      <c r="A127" s="64">
        <v>1961</v>
      </c>
      <c r="B127" s="30">
        <v>1.069</v>
      </c>
      <c r="C127" s="30">
        <v>0.174</v>
      </c>
      <c r="D127" s="30">
        <v>0</v>
      </c>
      <c r="E127" s="30">
        <v>-0.207</v>
      </c>
      <c r="F127" s="30">
        <v>0.143</v>
      </c>
      <c r="G127" s="30">
        <v>-0.041</v>
      </c>
      <c r="H127" s="30">
        <v>-0.157</v>
      </c>
      <c r="I127" s="30">
        <v>-0.589</v>
      </c>
      <c r="J127" s="30">
        <v>0.057</v>
      </c>
      <c r="K127" s="30">
        <v>-0.21</v>
      </c>
      <c r="L127" s="30"/>
      <c r="M127" s="29">
        <f t="shared" si="1"/>
        <v>-0.153</v>
      </c>
      <c r="N127" s="10"/>
      <c r="O127" s="10"/>
    </row>
    <row r="128" spans="1:15" ht="13.5">
      <c r="A128" s="64">
        <v>1962</v>
      </c>
      <c r="B128" s="30">
        <v>1.093</v>
      </c>
      <c r="C128" s="30">
        <v>0.179</v>
      </c>
      <c r="D128" s="30">
        <v>0</v>
      </c>
      <c r="E128" s="30">
        <v>-0.214</v>
      </c>
      <c r="F128" s="30">
        <v>0.144</v>
      </c>
      <c r="G128" s="30">
        <v>-0.043</v>
      </c>
      <c r="H128" s="30">
        <v>-0.164</v>
      </c>
      <c r="I128" s="30">
        <v>-0.608</v>
      </c>
      <c r="J128" s="30">
        <v>0.031</v>
      </c>
      <c r="K128" s="30">
        <v>-0.681</v>
      </c>
      <c r="L128" s="30"/>
      <c r="M128" s="29">
        <f t="shared" si="1"/>
        <v>-0.65</v>
      </c>
      <c r="N128" s="10"/>
      <c r="O128" s="10"/>
    </row>
    <row r="129" spans="1:15" ht="13.5">
      <c r="A129" s="64">
        <v>1963</v>
      </c>
      <c r="B129" s="30">
        <v>1.116</v>
      </c>
      <c r="C129" s="30">
        <v>0.185</v>
      </c>
      <c r="D129" s="30">
        <v>0</v>
      </c>
      <c r="E129" s="30">
        <v>-0.221</v>
      </c>
      <c r="F129" s="30">
        <v>0.145</v>
      </c>
      <c r="G129" s="30">
        <v>-0.044</v>
      </c>
      <c r="H129" s="30">
        <v>-0.171</v>
      </c>
      <c r="I129" s="30">
        <v>-0.628</v>
      </c>
      <c r="J129" s="30">
        <v>0.018</v>
      </c>
      <c r="K129" s="30">
        <v>-1.33</v>
      </c>
      <c r="L129" s="30"/>
      <c r="M129" s="29">
        <f t="shared" si="1"/>
        <v>-1.312</v>
      </c>
      <c r="N129" s="10"/>
      <c r="O129" s="10"/>
    </row>
    <row r="130" spans="1:15" ht="13.5">
      <c r="A130" s="64">
        <v>1964</v>
      </c>
      <c r="B130" s="30">
        <v>1.138</v>
      </c>
      <c r="C130" s="30">
        <v>0.191</v>
      </c>
      <c r="D130" s="30">
        <v>0</v>
      </c>
      <c r="E130" s="30">
        <v>-0.227</v>
      </c>
      <c r="F130" s="30">
        <v>0.146</v>
      </c>
      <c r="G130" s="30">
        <v>-0.046</v>
      </c>
      <c r="H130" s="30">
        <v>-0.178</v>
      </c>
      <c r="I130" s="30">
        <v>-0.643</v>
      </c>
      <c r="J130" s="30">
        <v>-0.001</v>
      </c>
      <c r="K130" s="30">
        <v>-1.521</v>
      </c>
      <c r="L130" s="30"/>
      <c r="M130" s="29">
        <f t="shared" si="1"/>
        <v>-1.5219999999999998</v>
      </c>
      <c r="N130" s="10"/>
      <c r="O130" s="10"/>
    </row>
    <row r="131" spans="1:15" ht="13.5">
      <c r="A131" s="64">
        <v>1965</v>
      </c>
      <c r="B131" s="30">
        <v>1.161</v>
      </c>
      <c r="C131" s="30">
        <v>0.196</v>
      </c>
      <c r="D131" s="30">
        <v>0</v>
      </c>
      <c r="E131" s="30">
        <v>-0.233</v>
      </c>
      <c r="F131" s="30">
        <v>0.147</v>
      </c>
      <c r="G131" s="30">
        <v>-0.048</v>
      </c>
      <c r="H131" s="30">
        <v>-0.185</v>
      </c>
      <c r="I131" s="30">
        <v>-0.658</v>
      </c>
      <c r="J131" s="30">
        <v>0.003</v>
      </c>
      <c r="K131" s="30">
        <v>-1.249</v>
      </c>
      <c r="L131" s="30"/>
      <c r="M131" s="29">
        <f t="shared" si="1"/>
        <v>-1.2460000000000002</v>
      </c>
      <c r="N131" s="10"/>
      <c r="O131" s="10"/>
    </row>
    <row r="132" spans="1:15" ht="13.5">
      <c r="A132" s="64">
        <v>1966</v>
      </c>
      <c r="B132" s="30">
        <v>1.196</v>
      </c>
      <c r="C132" s="30">
        <v>0.202</v>
      </c>
      <c r="D132" s="30">
        <v>0</v>
      </c>
      <c r="E132" s="30">
        <v>-0.235</v>
      </c>
      <c r="F132" s="30">
        <v>0.144</v>
      </c>
      <c r="G132" s="30">
        <v>-0.05</v>
      </c>
      <c r="H132" s="30">
        <v>-0.188</v>
      </c>
      <c r="I132" s="30">
        <v>-0.663</v>
      </c>
      <c r="J132" s="30">
        <v>0.035</v>
      </c>
      <c r="K132" s="30">
        <v>-0.694</v>
      </c>
      <c r="L132" s="30"/>
      <c r="M132" s="29">
        <f t="shared" si="1"/>
        <v>-0.6589999999999999</v>
      </c>
      <c r="N132" s="10"/>
      <c r="O132" s="10"/>
    </row>
    <row r="133" spans="1:15" ht="13.5">
      <c r="A133" s="64">
        <v>1967</v>
      </c>
      <c r="B133" s="30">
        <v>1.221</v>
      </c>
      <c r="C133" s="30">
        <v>0.208</v>
      </c>
      <c r="D133" s="30">
        <v>0</v>
      </c>
      <c r="E133" s="30">
        <v>-0.238</v>
      </c>
      <c r="F133" s="30">
        <v>0.141</v>
      </c>
      <c r="G133" s="30">
        <v>-0.052</v>
      </c>
      <c r="H133" s="30">
        <v>-0.191</v>
      </c>
      <c r="I133" s="30">
        <v>-0.667</v>
      </c>
      <c r="J133" s="30">
        <v>0.073</v>
      </c>
      <c r="K133" s="30">
        <v>-0.736</v>
      </c>
      <c r="L133" s="30"/>
      <c r="M133" s="29">
        <f t="shared" si="1"/>
        <v>-0.663</v>
      </c>
      <c r="N133" s="10"/>
      <c r="O133" s="10"/>
    </row>
    <row r="134" spans="1:15" ht="13.5">
      <c r="A134" s="64">
        <v>1968</v>
      </c>
      <c r="B134" s="30">
        <v>1.246</v>
      </c>
      <c r="C134" s="30">
        <v>0.214</v>
      </c>
      <c r="D134" s="30">
        <v>0</v>
      </c>
      <c r="E134" s="30">
        <v>-0.244</v>
      </c>
      <c r="F134" s="30">
        <v>0.139</v>
      </c>
      <c r="G134" s="30">
        <v>-0.055</v>
      </c>
      <c r="H134" s="30">
        <v>-0.194</v>
      </c>
      <c r="I134" s="30">
        <v>-0.678</v>
      </c>
      <c r="J134" s="30">
        <v>0.088</v>
      </c>
      <c r="K134" s="30">
        <v>-0.896</v>
      </c>
      <c r="L134" s="30"/>
      <c r="M134" s="29">
        <f t="shared" si="1"/>
        <v>-0.808</v>
      </c>
      <c r="N134" s="10"/>
      <c r="O134" s="10"/>
    </row>
    <row r="135" spans="1:15" ht="13.5">
      <c r="A135" s="64">
        <v>1969</v>
      </c>
      <c r="B135" s="30">
        <v>1.278</v>
      </c>
      <c r="C135" s="30">
        <v>0.219</v>
      </c>
      <c r="D135" s="30">
        <v>0</v>
      </c>
      <c r="E135" s="30">
        <v>-0.251</v>
      </c>
      <c r="F135" s="30">
        <v>0.136</v>
      </c>
      <c r="G135" s="30">
        <v>-0.057</v>
      </c>
      <c r="H135" s="30">
        <v>-0.197</v>
      </c>
      <c r="I135" s="30">
        <v>-0.689</v>
      </c>
      <c r="J135" s="30">
        <v>0.092</v>
      </c>
      <c r="K135" s="30">
        <v>-0.918</v>
      </c>
      <c r="L135" s="30"/>
      <c r="M135" s="29">
        <f t="shared" si="1"/>
        <v>-0.8260000000000001</v>
      </c>
      <c r="N135" s="10"/>
      <c r="O135" s="10"/>
    </row>
    <row r="136" spans="1:15" ht="13.5">
      <c r="A136" s="64">
        <v>1970</v>
      </c>
      <c r="B136" s="30">
        <v>1.313</v>
      </c>
      <c r="C136" s="30">
        <v>0.225</v>
      </c>
      <c r="D136" s="30">
        <v>0</v>
      </c>
      <c r="E136" s="30">
        <v>-0.261</v>
      </c>
      <c r="F136" s="30">
        <v>0.133</v>
      </c>
      <c r="G136" s="30">
        <v>-0.06</v>
      </c>
      <c r="H136" s="30">
        <v>-0.2</v>
      </c>
      <c r="I136" s="30">
        <v>-0.707</v>
      </c>
      <c r="J136" s="30">
        <v>0.083</v>
      </c>
      <c r="K136" s="30">
        <v>-0.624</v>
      </c>
      <c r="L136" s="30"/>
      <c r="M136" s="29">
        <f t="shared" si="1"/>
        <v>-0.541</v>
      </c>
      <c r="N136" s="10"/>
      <c r="O136" s="10"/>
    </row>
    <row r="137" spans="1:15" ht="13.5">
      <c r="A137" s="64">
        <v>1971</v>
      </c>
      <c r="B137" s="30">
        <v>1.344</v>
      </c>
      <c r="C137" s="30">
        <v>0.23</v>
      </c>
      <c r="D137" s="30">
        <v>0</v>
      </c>
      <c r="E137" s="30">
        <v>-0.272</v>
      </c>
      <c r="F137" s="30">
        <v>0.136</v>
      </c>
      <c r="G137" s="30">
        <v>-0.062</v>
      </c>
      <c r="H137" s="30">
        <v>-0.203</v>
      </c>
      <c r="I137" s="30">
        <v>-0.73</v>
      </c>
      <c r="J137" s="30">
        <v>0.053</v>
      </c>
      <c r="K137" s="30">
        <v>-0.242</v>
      </c>
      <c r="L137" s="30"/>
      <c r="M137" s="29">
        <f t="shared" si="1"/>
        <v>-0.189</v>
      </c>
      <c r="N137" s="10"/>
      <c r="O137" s="10"/>
    </row>
    <row r="138" spans="1:15" ht="13.5">
      <c r="A138" s="64">
        <v>1972</v>
      </c>
      <c r="B138" s="30">
        <v>1.378</v>
      </c>
      <c r="C138" s="30">
        <v>0.236</v>
      </c>
      <c r="D138" s="30">
        <v>0</v>
      </c>
      <c r="E138" s="30">
        <v>-0.277</v>
      </c>
      <c r="F138" s="30">
        <v>0.14</v>
      </c>
      <c r="G138" s="30">
        <v>-0.064</v>
      </c>
      <c r="H138" s="30">
        <v>-0.206</v>
      </c>
      <c r="I138" s="30">
        <v>-0.742</v>
      </c>
      <c r="J138" s="30">
        <v>0.062</v>
      </c>
      <c r="K138" s="30">
        <v>-0.13</v>
      </c>
      <c r="L138" s="30"/>
      <c r="M138" s="29">
        <f t="shared" si="1"/>
        <v>-0.068</v>
      </c>
      <c r="N138" s="10"/>
      <c r="O138" s="10"/>
    </row>
    <row r="139" spans="1:15" ht="13.5">
      <c r="A139" s="64">
        <v>1973</v>
      </c>
      <c r="B139" s="30">
        <v>1.429</v>
      </c>
      <c r="C139" s="30">
        <v>0.241</v>
      </c>
      <c r="D139" s="30">
        <v>0</v>
      </c>
      <c r="E139" s="30">
        <v>-0.282</v>
      </c>
      <c r="F139" s="30">
        <v>0.143</v>
      </c>
      <c r="G139" s="30">
        <v>-0.066</v>
      </c>
      <c r="H139" s="30">
        <v>-0.209</v>
      </c>
      <c r="I139" s="30">
        <v>-0.754</v>
      </c>
      <c r="J139" s="30">
        <v>0.032</v>
      </c>
      <c r="K139" s="30">
        <v>-0.234</v>
      </c>
      <c r="L139" s="30"/>
      <c r="M139" s="29">
        <f t="shared" si="1"/>
        <v>-0.202</v>
      </c>
      <c r="N139" s="10"/>
      <c r="O139" s="10"/>
    </row>
    <row r="140" spans="1:15" ht="13.5">
      <c r="A140" s="64">
        <v>1974</v>
      </c>
      <c r="B140" s="30">
        <v>1.458</v>
      </c>
      <c r="C140" s="30">
        <v>0.246</v>
      </c>
      <c r="D140" s="30">
        <v>0</v>
      </c>
      <c r="E140" s="30">
        <v>-0.286</v>
      </c>
      <c r="F140" s="30">
        <v>0.147</v>
      </c>
      <c r="G140" s="30">
        <v>-0.068</v>
      </c>
      <c r="H140" s="30">
        <v>-0.212</v>
      </c>
      <c r="I140" s="30">
        <v>-0.763</v>
      </c>
      <c r="J140" s="30">
        <v>0.049</v>
      </c>
      <c r="K140" s="30">
        <v>-0.424</v>
      </c>
      <c r="L140" s="30"/>
      <c r="M140" s="29">
        <f t="shared" si="1"/>
        <v>-0.375</v>
      </c>
      <c r="N140" s="10"/>
      <c r="O140" s="10"/>
    </row>
    <row r="141" spans="1:15" ht="13.5">
      <c r="A141" s="64">
        <v>1975</v>
      </c>
      <c r="B141" s="30">
        <v>1.492</v>
      </c>
      <c r="C141" s="30">
        <v>0.251</v>
      </c>
      <c r="D141" s="30">
        <v>0</v>
      </c>
      <c r="E141" s="30">
        <v>-0.291</v>
      </c>
      <c r="F141" s="30">
        <v>0.15</v>
      </c>
      <c r="G141" s="30">
        <v>-0.07</v>
      </c>
      <c r="H141" s="30">
        <v>-0.215</v>
      </c>
      <c r="I141" s="30">
        <v>-0.772</v>
      </c>
      <c r="J141" s="30">
        <v>0.032</v>
      </c>
      <c r="K141" s="30">
        <v>-0.365</v>
      </c>
      <c r="L141" s="30"/>
      <c r="M141" s="29">
        <f t="shared" si="1"/>
        <v>-0.33299999999999996</v>
      </c>
      <c r="N141" s="10"/>
      <c r="O141" s="10"/>
    </row>
    <row r="142" spans="1:15" ht="13.5">
      <c r="A142" s="64">
        <v>1976</v>
      </c>
      <c r="B142" s="30">
        <v>1.527</v>
      </c>
      <c r="C142" s="62">
        <v>0.257</v>
      </c>
      <c r="D142" s="30">
        <v>0</v>
      </c>
      <c r="E142" s="30">
        <v>-0.297</v>
      </c>
      <c r="F142" s="30">
        <v>0.149</v>
      </c>
      <c r="G142" s="30">
        <v>-0.072</v>
      </c>
      <c r="H142" s="30">
        <v>-0.218</v>
      </c>
      <c r="I142" s="30">
        <v>-0.79</v>
      </c>
      <c r="J142" s="30">
        <v>0.032</v>
      </c>
      <c r="K142" s="30">
        <v>-0.252</v>
      </c>
      <c r="L142" s="30"/>
      <c r="M142" s="29">
        <f t="shared" si="1"/>
        <v>-0.22</v>
      </c>
      <c r="N142" s="10"/>
      <c r="O142" s="10"/>
    </row>
    <row r="143" spans="1:15" ht="13.5">
      <c r="A143" s="64">
        <v>1977</v>
      </c>
      <c r="B143" s="30">
        <v>1.57</v>
      </c>
      <c r="C143" s="62">
        <v>0.262</v>
      </c>
      <c r="D143" s="30">
        <v>0</v>
      </c>
      <c r="E143" s="30">
        <v>-0.303</v>
      </c>
      <c r="F143" s="30">
        <v>0.147</v>
      </c>
      <c r="G143" s="30">
        <v>-0.073</v>
      </c>
      <c r="H143" s="30">
        <v>-0.22</v>
      </c>
      <c r="I143" s="30">
        <v>-0.809</v>
      </c>
      <c r="J143" s="30">
        <v>0.057</v>
      </c>
      <c r="K143" s="30">
        <v>-0.101</v>
      </c>
      <c r="L143" s="30"/>
      <c r="M143" s="29">
        <f t="shared" si="1"/>
        <v>-0.044000000000000004</v>
      </c>
      <c r="N143" s="10"/>
      <c r="O143" s="10"/>
    </row>
    <row r="144" spans="1:15" ht="13.5">
      <c r="A144" s="64">
        <v>1978</v>
      </c>
      <c r="B144" s="30">
        <v>1.617</v>
      </c>
      <c r="C144" s="62">
        <v>0.267</v>
      </c>
      <c r="D144" s="30">
        <v>0</v>
      </c>
      <c r="E144" s="30">
        <v>-0.299</v>
      </c>
      <c r="F144" s="30">
        <v>0.146</v>
      </c>
      <c r="G144" s="30">
        <v>-0.075</v>
      </c>
      <c r="H144" s="30">
        <v>-0.223</v>
      </c>
      <c r="I144" s="30">
        <v>-0.796</v>
      </c>
      <c r="J144" s="30">
        <v>0.144</v>
      </c>
      <c r="K144" s="30">
        <v>-0.125</v>
      </c>
      <c r="L144" s="30"/>
      <c r="M144" s="29">
        <f t="shared" si="1"/>
        <v>0.01899999999999999</v>
      </c>
      <c r="N144" s="10"/>
      <c r="O144" s="10"/>
    </row>
    <row r="145" spans="1:15" ht="13.5">
      <c r="A145" s="64">
        <v>1979</v>
      </c>
      <c r="B145" s="30">
        <v>1.661</v>
      </c>
      <c r="C145" s="62">
        <v>0.273</v>
      </c>
      <c r="D145" s="30">
        <v>0</v>
      </c>
      <c r="E145" s="30">
        <v>-0.307</v>
      </c>
      <c r="F145" s="30">
        <v>0.144</v>
      </c>
      <c r="G145" s="30">
        <v>-0.076</v>
      </c>
      <c r="H145" s="30">
        <v>-0.226</v>
      </c>
      <c r="I145" s="30">
        <v>-0.821</v>
      </c>
      <c r="J145" s="30">
        <v>0.261</v>
      </c>
      <c r="K145" s="30">
        <v>-0.152</v>
      </c>
      <c r="L145" s="30"/>
      <c r="M145" s="29">
        <f aca="true" t="shared" si="2" ref="M145:M166">$B$15*B145+$C$15*C145+$D$15*D145+$E$15*E145+$F$15*F145+$G$15*G145+$H$15*H145+$I$15*I145+$J$15*J145+$K$15*K145+$L$15*L145</f>
        <v>0.10900000000000001</v>
      </c>
      <c r="N145" s="10"/>
      <c r="O145" s="10"/>
    </row>
    <row r="146" spans="1:15" ht="13.5">
      <c r="A146" s="64">
        <v>1980</v>
      </c>
      <c r="B146" s="30">
        <v>1.71</v>
      </c>
      <c r="C146" s="62">
        <v>0.278</v>
      </c>
      <c r="D146" s="30">
        <v>-0.008</v>
      </c>
      <c r="E146" s="30">
        <v>-0.303</v>
      </c>
      <c r="F146" s="30">
        <v>0.142</v>
      </c>
      <c r="G146" s="30">
        <v>-0.078</v>
      </c>
      <c r="H146" s="30">
        <v>-0.229</v>
      </c>
      <c r="I146" s="30">
        <v>-0.809</v>
      </c>
      <c r="J146" s="30">
        <v>0.269</v>
      </c>
      <c r="K146" s="30">
        <v>-0.13</v>
      </c>
      <c r="L146" s="30"/>
      <c r="M146" s="29">
        <f t="shared" si="2"/>
        <v>0.139</v>
      </c>
      <c r="N146" s="10"/>
      <c r="O146" s="10"/>
    </row>
    <row r="147" spans="1:15" ht="13.5">
      <c r="A147" s="64">
        <v>1981</v>
      </c>
      <c r="B147" s="30">
        <v>1.752</v>
      </c>
      <c r="C147" s="62">
        <v>0.284</v>
      </c>
      <c r="D147" s="30">
        <v>-0.015</v>
      </c>
      <c r="E147" s="30">
        <v>-0.295</v>
      </c>
      <c r="F147" s="30">
        <v>0.146</v>
      </c>
      <c r="G147" s="30">
        <v>-0.078</v>
      </c>
      <c r="H147" s="30">
        <v>-0.232</v>
      </c>
      <c r="I147" s="30">
        <v>-0.781</v>
      </c>
      <c r="J147" s="30">
        <v>0.261</v>
      </c>
      <c r="K147" s="30">
        <v>-0.594</v>
      </c>
      <c r="L147" s="30"/>
      <c r="M147" s="29">
        <f t="shared" si="2"/>
        <v>-0.33299999999999996</v>
      </c>
      <c r="N147" s="10"/>
      <c r="O147" s="10"/>
    </row>
    <row r="148" spans="1:15" ht="13.5">
      <c r="A148" s="64">
        <v>1982</v>
      </c>
      <c r="B148" s="30">
        <v>1.787</v>
      </c>
      <c r="C148" s="62">
        <v>0.291</v>
      </c>
      <c r="D148" s="30">
        <v>-0.021</v>
      </c>
      <c r="E148" s="30">
        <v>-0.299</v>
      </c>
      <c r="F148" s="30">
        <v>0.149</v>
      </c>
      <c r="G148" s="30">
        <v>-0.079</v>
      </c>
      <c r="H148" s="30">
        <v>-0.235</v>
      </c>
      <c r="I148" s="30">
        <v>-0.795</v>
      </c>
      <c r="J148" s="30">
        <v>0.216</v>
      </c>
      <c r="K148" s="30">
        <v>-1.157</v>
      </c>
      <c r="L148" s="30"/>
      <c r="M148" s="29">
        <f t="shared" si="2"/>
        <v>-0.9410000000000001</v>
      </c>
      <c r="N148" s="10"/>
      <c r="O148" s="10"/>
    </row>
    <row r="149" spans="1:15" ht="13.5">
      <c r="A149" s="64">
        <v>1983</v>
      </c>
      <c r="B149" s="30">
        <v>1.833</v>
      </c>
      <c r="C149" s="62">
        <v>0.297</v>
      </c>
      <c r="D149" s="30">
        <v>-0.028</v>
      </c>
      <c r="E149" s="30">
        <v>-0.299</v>
      </c>
      <c r="F149" s="30">
        <v>0.153</v>
      </c>
      <c r="G149" s="30">
        <v>-0.08</v>
      </c>
      <c r="H149" s="30">
        <v>-0.238</v>
      </c>
      <c r="I149" s="30">
        <v>-0.795</v>
      </c>
      <c r="J149" s="30">
        <v>0.195</v>
      </c>
      <c r="K149" s="30">
        <v>-1.286</v>
      </c>
      <c r="L149" s="30"/>
      <c r="M149" s="29">
        <f t="shared" si="2"/>
        <v>-1.091</v>
      </c>
      <c r="N149" s="10"/>
      <c r="O149" s="10"/>
    </row>
    <row r="150" spans="1:15" ht="13.5">
      <c r="A150" s="64">
        <v>1984</v>
      </c>
      <c r="B150" s="30">
        <v>1.877</v>
      </c>
      <c r="C150" s="62">
        <v>0.304</v>
      </c>
      <c r="D150" s="30">
        <v>-0.034</v>
      </c>
      <c r="E150" s="30">
        <v>-0.312</v>
      </c>
      <c r="F150" s="30">
        <v>0.156</v>
      </c>
      <c r="G150" s="30">
        <v>-0.081</v>
      </c>
      <c r="H150" s="30">
        <v>-0.241</v>
      </c>
      <c r="I150" s="30">
        <v>-0.836</v>
      </c>
      <c r="J150" s="30">
        <v>0.141</v>
      </c>
      <c r="K150" s="30">
        <v>-0.906</v>
      </c>
      <c r="L150" s="30"/>
      <c r="M150" s="29">
        <f t="shared" si="2"/>
        <v>-0.765</v>
      </c>
      <c r="N150" s="10"/>
      <c r="O150" s="10"/>
    </row>
    <row r="151" spans="1:15" ht="13.5">
      <c r="A151" s="64">
        <v>1985</v>
      </c>
      <c r="B151" s="30">
        <v>1.911</v>
      </c>
      <c r="C151" s="62">
        <v>0.31</v>
      </c>
      <c r="D151" s="62">
        <v>-0.041</v>
      </c>
      <c r="E151" s="30">
        <v>-0.32</v>
      </c>
      <c r="F151" s="30">
        <v>0.16</v>
      </c>
      <c r="G151" s="30">
        <v>-0.081</v>
      </c>
      <c r="H151" s="30">
        <v>-0.244</v>
      </c>
      <c r="I151" s="30">
        <v>-0.864</v>
      </c>
      <c r="J151" s="30">
        <v>0.116</v>
      </c>
      <c r="K151" s="30">
        <v>-0.438</v>
      </c>
      <c r="L151" s="30"/>
      <c r="M151" s="29">
        <f t="shared" si="2"/>
        <v>-0.322</v>
      </c>
      <c r="N151" s="10"/>
      <c r="O151" s="10"/>
    </row>
    <row r="152" spans="1:15" ht="13.5">
      <c r="A152" s="64">
        <v>1986</v>
      </c>
      <c r="B152" s="30">
        <v>1.954</v>
      </c>
      <c r="C152" s="62">
        <v>0.317</v>
      </c>
      <c r="D152" s="62">
        <v>-0.05</v>
      </c>
      <c r="E152" s="30">
        <v>-0.328</v>
      </c>
      <c r="F152" s="30">
        <v>0.16</v>
      </c>
      <c r="G152" s="30">
        <v>-0.083</v>
      </c>
      <c r="H152" s="30">
        <v>-0.24</v>
      </c>
      <c r="I152" s="30">
        <v>-0.888</v>
      </c>
      <c r="J152" s="30">
        <v>0.112</v>
      </c>
      <c r="K152" s="30">
        <v>-0.363</v>
      </c>
      <c r="L152" s="30"/>
      <c r="M152" s="29">
        <f t="shared" si="2"/>
        <v>-0.251</v>
      </c>
      <c r="N152" s="10"/>
      <c r="O152" s="10"/>
    </row>
    <row r="153" spans="1:15" ht="13.5">
      <c r="A153" s="64">
        <v>1987</v>
      </c>
      <c r="B153" s="30">
        <v>1.997</v>
      </c>
      <c r="C153" s="62">
        <v>0.324</v>
      </c>
      <c r="D153" s="62">
        <v>-0.059</v>
      </c>
      <c r="E153" s="30">
        <v>-0.333</v>
      </c>
      <c r="F153" s="30">
        <v>0.159</v>
      </c>
      <c r="G153" s="30">
        <v>-0.084</v>
      </c>
      <c r="H153" s="30">
        <v>-0.235</v>
      </c>
      <c r="I153" s="30">
        <v>-0.9</v>
      </c>
      <c r="J153" s="30">
        <v>0.134</v>
      </c>
      <c r="K153" s="30">
        <v>-0.313</v>
      </c>
      <c r="L153" s="30"/>
      <c r="M153" s="29">
        <f t="shared" si="2"/>
        <v>-0.179</v>
      </c>
      <c r="N153" s="10"/>
      <c r="O153" s="10"/>
    </row>
    <row r="154" spans="1:15" ht="13.5">
      <c r="A154" s="64">
        <v>1988</v>
      </c>
      <c r="B154" s="30">
        <v>2.051</v>
      </c>
      <c r="C154" s="62">
        <v>0.33</v>
      </c>
      <c r="D154" s="62">
        <v>-0.068</v>
      </c>
      <c r="E154" s="30">
        <v>-0.341</v>
      </c>
      <c r="F154" s="30">
        <v>0.159</v>
      </c>
      <c r="G154" s="30">
        <v>-0.086</v>
      </c>
      <c r="H154" s="30">
        <v>-0.231</v>
      </c>
      <c r="I154" s="30">
        <v>-0.923</v>
      </c>
      <c r="J154" s="30">
        <v>0.204</v>
      </c>
      <c r="K154" s="30">
        <v>-0.239</v>
      </c>
      <c r="L154" s="30"/>
      <c r="M154" s="29">
        <f t="shared" si="2"/>
        <v>-0.035</v>
      </c>
      <c r="N154" s="10"/>
      <c r="O154" s="10"/>
    </row>
    <row r="155" spans="1:15" ht="13.5">
      <c r="A155" s="64">
        <v>1989</v>
      </c>
      <c r="B155" s="30">
        <v>2.1</v>
      </c>
      <c r="C155" s="62">
        <v>0.336</v>
      </c>
      <c r="D155" s="62">
        <v>-0.077</v>
      </c>
      <c r="E155" s="30">
        <v>-0.349</v>
      </c>
      <c r="F155" s="30">
        <v>0.159</v>
      </c>
      <c r="G155" s="62">
        <v>-0.087</v>
      </c>
      <c r="H155" s="30">
        <v>-0.226</v>
      </c>
      <c r="I155" s="62">
        <v>-0.947</v>
      </c>
      <c r="J155" s="30">
        <v>0.27</v>
      </c>
      <c r="K155" s="30">
        <v>-0.197</v>
      </c>
      <c r="L155" s="30"/>
      <c r="M155" s="29">
        <f t="shared" si="2"/>
        <v>0.07300000000000001</v>
      </c>
      <c r="N155" s="10"/>
      <c r="O155" s="10"/>
    </row>
    <row r="156" spans="1:15" ht="13.5">
      <c r="A156" s="64">
        <v>1990</v>
      </c>
      <c r="B156" s="30">
        <v>2.14</v>
      </c>
      <c r="C156" s="62">
        <v>0.343</v>
      </c>
      <c r="D156" s="62">
        <v>-0.086</v>
      </c>
      <c r="E156" s="62">
        <v>-0.358</v>
      </c>
      <c r="F156" s="62">
        <v>0.158</v>
      </c>
      <c r="G156" s="62">
        <v>-0.089</v>
      </c>
      <c r="H156" s="62">
        <v>-0.222</v>
      </c>
      <c r="I156" s="62">
        <v>-0.971</v>
      </c>
      <c r="J156" s="30">
        <v>0.265</v>
      </c>
      <c r="K156" s="30">
        <v>-0.657</v>
      </c>
      <c r="L156" s="30"/>
      <c r="M156" s="29">
        <f t="shared" si="2"/>
        <v>-0.392</v>
      </c>
      <c r="N156" s="10"/>
      <c r="O156" s="10"/>
    </row>
    <row r="157" spans="1:15" ht="13.5">
      <c r="A157" s="64">
        <v>1991</v>
      </c>
      <c r="B157" s="30">
        <v>2.172</v>
      </c>
      <c r="C157" s="62">
        <v>0.35</v>
      </c>
      <c r="D157" s="62">
        <v>-0.089</v>
      </c>
      <c r="E157" s="62">
        <v>-0.358</v>
      </c>
      <c r="F157" s="62">
        <v>0.155</v>
      </c>
      <c r="G157" s="62">
        <v>-0.089</v>
      </c>
      <c r="H157" s="62">
        <v>-0.218</v>
      </c>
      <c r="I157" s="62">
        <v>-0.976</v>
      </c>
      <c r="J157" s="30">
        <v>0.248</v>
      </c>
      <c r="K157" s="30">
        <v>-1.808</v>
      </c>
      <c r="L157" s="30"/>
      <c r="M157" s="29">
        <f t="shared" si="2"/>
        <v>-1.56</v>
      </c>
      <c r="N157" s="10"/>
      <c r="O157" s="10"/>
    </row>
    <row r="158" spans="1:15" ht="13.5">
      <c r="A158" s="65">
        <v>1992</v>
      </c>
      <c r="B158" s="30">
        <v>2.205</v>
      </c>
      <c r="C158" s="62">
        <v>0.356</v>
      </c>
      <c r="D158" s="62">
        <v>-0.092</v>
      </c>
      <c r="E158" s="62">
        <v>-0.358</v>
      </c>
      <c r="F158" s="62">
        <v>0.151</v>
      </c>
      <c r="G158" s="62">
        <v>-0.089</v>
      </c>
      <c r="H158" s="62">
        <v>-0.213</v>
      </c>
      <c r="I158" s="62">
        <v>-0.982</v>
      </c>
      <c r="J158" s="30">
        <v>0.218</v>
      </c>
      <c r="K158" s="30">
        <v>-2.238</v>
      </c>
      <c r="L158" s="30"/>
      <c r="M158" s="29">
        <f t="shared" si="2"/>
        <v>-2.02</v>
      </c>
      <c r="N158" s="10"/>
      <c r="O158" s="10"/>
    </row>
    <row r="159" spans="1:15" ht="13.5">
      <c r="A159" s="65">
        <v>1993</v>
      </c>
      <c r="B159" s="30">
        <v>2.226</v>
      </c>
      <c r="C159" s="62">
        <v>0.363</v>
      </c>
      <c r="D159" s="62">
        <v>-0.095</v>
      </c>
      <c r="E159" s="62">
        <v>-0.358</v>
      </c>
      <c r="F159" s="62">
        <v>0.148</v>
      </c>
      <c r="G159" s="62">
        <v>-0.09</v>
      </c>
      <c r="H159" s="62">
        <v>-0.209</v>
      </c>
      <c r="I159" s="62">
        <v>-0.988</v>
      </c>
      <c r="J159" s="30">
        <v>0.17</v>
      </c>
      <c r="K159" s="30">
        <v>-1.901</v>
      </c>
      <c r="L159" s="30"/>
      <c r="M159" s="29">
        <f t="shared" si="2"/>
        <v>-1.731</v>
      </c>
      <c r="N159" s="10"/>
      <c r="O159" s="10"/>
    </row>
    <row r="160" spans="1:15" ht="13.5">
      <c r="A160" s="65">
        <v>1994</v>
      </c>
      <c r="B160" s="30">
        <v>2.262</v>
      </c>
      <c r="C160" s="62">
        <v>0.369</v>
      </c>
      <c r="D160" s="62">
        <v>-0.099</v>
      </c>
      <c r="E160" s="62">
        <v>-0.358</v>
      </c>
      <c r="F160" s="62">
        <v>0.144</v>
      </c>
      <c r="G160" s="62">
        <v>-0.09</v>
      </c>
      <c r="H160" s="62">
        <v>-0.204</v>
      </c>
      <c r="I160" s="62">
        <v>-0.994</v>
      </c>
      <c r="J160" s="30">
        <v>0.137</v>
      </c>
      <c r="K160" s="30">
        <v>-0.787</v>
      </c>
      <c r="L160" s="30"/>
      <c r="M160" s="29">
        <f t="shared" si="2"/>
        <v>-0.65</v>
      </c>
      <c r="N160" s="10"/>
      <c r="O160" s="10"/>
    </row>
    <row r="161" spans="1:15" ht="13.5">
      <c r="A161" s="65">
        <v>1995</v>
      </c>
      <c r="B161" s="30">
        <v>2.302</v>
      </c>
      <c r="C161" s="62">
        <v>0.376</v>
      </c>
      <c r="D161" s="62">
        <v>-0.102</v>
      </c>
      <c r="E161" s="62">
        <v>-0.358</v>
      </c>
      <c r="F161" s="62">
        <v>0.141</v>
      </c>
      <c r="G161" s="62">
        <v>-0.09</v>
      </c>
      <c r="H161" s="62">
        <v>-0.2</v>
      </c>
      <c r="I161" s="62">
        <v>-1</v>
      </c>
      <c r="J161" s="30">
        <v>0.123</v>
      </c>
      <c r="K161" s="30">
        <v>-0.332</v>
      </c>
      <c r="L161" s="30"/>
      <c r="M161" s="29">
        <f t="shared" si="2"/>
        <v>-0.20900000000000002</v>
      </c>
      <c r="N161" s="10"/>
      <c r="O161" s="10"/>
    </row>
    <row r="162" spans="1:15" ht="13.5">
      <c r="A162" s="65">
        <v>1996</v>
      </c>
      <c r="B162" s="30">
        <v>2.34</v>
      </c>
      <c r="C162" s="62">
        <v>0.382</v>
      </c>
      <c r="D162" s="62">
        <v>-0.105</v>
      </c>
      <c r="E162" s="62">
        <v>-0.358</v>
      </c>
      <c r="F162" s="30">
        <v>0.138</v>
      </c>
      <c r="G162" s="62">
        <v>-0.09</v>
      </c>
      <c r="H162" s="62">
        <v>-0.196</v>
      </c>
      <c r="I162" s="62">
        <v>-1.006</v>
      </c>
      <c r="J162" s="30">
        <v>0.11</v>
      </c>
      <c r="K162" s="30">
        <v>-0.26</v>
      </c>
      <c r="L162" s="30"/>
      <c r="M162" s="29">
        <f t="shared" si="2"/>
        <v>-0.15000000000000002</v>
      </c>
      <c r="N162" s="10"/>
      <c r="O162" s="10"/>
    </row>
    <row r="163" spans="1:15" ht="13.5">
      <c r="A163" s="65">
        <v>1997</v>
      </c>
      <c r="B163" s="30">
        <v>2.38</v>
      </c>
      <c r="C163" s="62">
        <v>0.388</v>
      </c>
      <c r="D163" s="62">
        <v>-0.108</v>
      </c>
      <c r="E163" s="62">
        <v>-0.37</v>
      </c>
      <c r="F163" s="30">
        <v>0.135</v>
      </c>
      <c r="G163" s="62">
        <v>-0.09</v>
      </c>
      <c r="H163" s="62">
        <v>-0.192</v>
      </c>
      <c r="I163" s="62">
        <v>-1.012</v>
      </c>
      <c r="J163" s="30">
        <v>0.13</v>
      </c>
      <c r="K163" s="30">
        <v>-0.19</v>
      </c>
      <c r="L163" s="30"/>
      <c r="M163" s="29">
        <f t="shared" si="2"/>
        <v>-0.06</v>
      </c>
      <c r="N163" s="10"/>
      <c r="O163" s="10"/>
    </row>
    <row r="164" spans="1:15" ht="13.5">
      <c r="A164" s="65">
        <v>1998</v>
      </c>
      <c r="B164" s="30">
        <v>2.42</v>
      </c>
      <c r="C164" s="62">
        <v>0.394</v>
      </c>
      <c r="D164" s="62">
        <v>-0.111</v>
      </c>
      <c r="E164" s="62">
        <v>-0.37</v>
      </c>
      <c r="F164" s="30">
        <v>0.132</v>
      </c>
      <c r="G164" s="62">
        <v>-0.09</v>
      </c>
      <c r="H164" s="62">
        <v>-0.188</v>
      </c>
      <c r="I164" s="62">
        <v>-1.016</v>
      </c>
      <c r="J164" s="30">
        <v>0.2</v>
      </c>
      <c r="K164" s="30">
        <v>-0.12</v>
      </c>
      <c r="L164" s="30"/>
      <c r="M164" s="29">
        <f t="shared" si="2"/>
        <v>0.08000000000000002</v>
      </c>
      <c r="N164" s="10"/>
      <c r="O164" s="10"/>
    </row>
    <row r="165" spans="1:15" ht="13.5">
      <c r="A165" s="65">
        <v>1999</v>
      </c>
      <c r="B165" s="30">
        <v>2.46</v>
      </c>
      <c r="C165" s="62">
        <v>0.4</v>
      </c>
      <c r="D165" s="62">
        <v>-0.114</v>
      </c>
      <c r="E165" s="62">
        <v>-0.37</v>
      </c>
      <c r="F165" s="30">
        <v>0.129</v>
      </c>
      <c r="G165" s="62">
        <v>-0.1</v>
      </c>
      <c r="H165" s="62">
        <v>-0.184</v>
      </c>
      <c r="I165" s="62">
        <v>-1.02</v>
      </c>
      <c r="J165" s="30">
        <v>0.27</v>
      </c>
      <c r="K165" s="30">
        <v>-0.05</v>
      </c>
      <c r="L165" s="30"/>
      <c r="M165" s="29">
        <f t="shared" si="2"/>
        <v>0.22000000000000003</v>
      </c>
      <c r="N165" s="10"/>
      <c r="O165" s="10"/>
    </row>
    <row r="166" spans="1:15" ht="13.5">
      <c r="A166" s="65">
        <v>2000</v>
      </c>
      <c r="B166" s="30">
        <v>2.49</v>
      </c>
      <c r="C166" s="62">
        <v>0.41</v>
      </c>
      <c r="D166" s="62">
        <v>-0.12</v>
      </c>
      <c r="E166" s="62">
        <v>-0.38</v>
      </c>
      <c r="F166" s="30">
        <v>0.12</v>
      </c>
      <c r="G166" s="62">
        <v>-0.1</v>
      </c>
      <c r="H166" s="62">
        <v>-0.178</v>
      </c>
      <c r="I166" s="62">
        <v>-1.03</v>
      </c>
      <c r="J166" s="30">
        <v>0.33</v>
      </c>
      <c r="K166" s="30">
        <v>-0.01</v>
      </c>
      <c r="L166" s="30"/>
      <c r="M166" s="29">
        <f t="shared" si="2"/>
        <v>0.32</v>
      </c>
      <c r="N166" s="10"/>
      <c r="O166" s="10"/>
    </row>
    <row r="167" spans="1:15" ht="13.5">
      <c r="A167" s="65">
        <v>2001</v>
      </c>
      <c r="B167" s="30">
        <v>2.5</v>
      </c>
      <c r="C167" s="62">
        <v>0.42</v>
      </c>
      <c r="D167" s="62">
        <v>-0.12</v>
      </c>
      <c r="E167" s="62">
        <v>-0.38</v>
      </c>
      <c r="F167" s="30">
        <v>0.12</v>
      </c>
      <c r="G167" s="62">
        <v>-0.1</v>
      </c>
      <c r="H167" s="62">
        <v>-0.178</v>
      </c>
      <c r="I167" s="62">
        <v>-1.04</v>
      </c>
      <c r="J167" s="30">
        <v>0.33</v>
      </c>
      <c r="K167" s="30">
        <v>0</v>
      </c>
      <c r="L167" s="30"/>
      <c r="M167" s="29">
        <f aca="true" t="shared" si="3" ref="M167:M172">$B$15*B167+$C$15*C167+$D$15*D167+$E$15*E167+$F$15*F167+$G$15*G167+$H$15*H167+$I$15*I167+$J$15*J167+$K$15*K167+$L$15*L167</f>
        <v>0.33</v>
      </c>
      <c r="N167" s="10"/>
      <c r="O167" s="10"/>
    </row>
    <row r="168" spans="1:15" ht="13.5">
      <c r="A168" s="65">
        <v>2002</v>
      </c>
      <c r="B168" s="30">
        <v>2.53</v>
      </c>
      <c r="C168" s="62">
        <v>0.42</v>
      </c>
      <c r="D168" s="62">
        <v>-0.13</v>
      </c>
      <c r="E168" s="62">
        <v>-0.38</v>
      </c>
      <c r="F168" s="30">
        <v>0.12</v>
      </c>
      <c r="G168" s="62">
        <v>-0.1</v>
      </c>
      <c r="H168" s="62">
        <v>-0.17</v>
      </c>
      <c r="I168" s="62">
        <v>-1.04</v>
      </c>
      <c r="J168" s="30">
        <v>0.27</v>
      </c>
      <c r="K168" s="30">
        <v>0</v>
      </c>
      <c r="L168" s="30"/>
      <c r="M168" s="29">
        <f t="shared" si="3"/>
        <v>0.27</v>
      </c>
      <c r="N168" s="10"/>
      <c r="O168" s="10"/>
    </row>
    <row r="169" spans="1:15" ht="13.5">
      <c r="A169" s="65">
        <v>2003</v>
      </c>
      <c r="B169" s="30">
        <v>2.58</v>
      </c>
      <c r="C169" s="62">
        <v>0.43</v>
      </c>
      <c r="D169" s="62">
        <v>-0.13</v>
      </c>
      <c r="E169" s="62">
        <v>-0.38</v>
      </c>
      <c r="F169" s="30">
        <v>0.12</v>
      </c>
      <c r="G169" s="62">
        <v>-0.1</v>
      </c>
      <c r="H169" s="62">
        <v>-0.17</v>
      </c>
      <c r="I169" s="62">
        <v>-1.05</v>
      </c>
      <c r="J169" s="30">
        <v>0.2</v>
      </c>
      <c r="K169" s="30">
        <v>0</v>
      </c>
      <c r="L169" s="30"/>
      <c r="M169" s="29">
        <f t="shared" si="3"/>
        <v>0.2</v>
      </c>
      <c r="N169" s="10"/>
      <c r="O169" s="10"/>
    </row>
    <row r="170" spans="1:15" ht="13.5">
      <c r="A170" s="65">
        <v>2004</v>
      </c>
      <c r="B170" s="30">
        <v>2.6</v>
      </c>
      <c r="C170" s="62">
        <v>0.43</v>
      </c>
      <c r="D170" s="62">
        <v>-0.14</v>
      </c>
      <c r="E170" s="62">
        <v>-0.39</v>
      </c>
      <c r="F170" s="30">
        <v>0.12</v>
      </c>
      <c r="G170" s="62">
        <v>-0.11</v>
      </c>
      <c r="H170" s="62">
        <v>-0.16</v>
      </c>
      <c r="I170" s="62">
        <v>-1.06</v>
      </c>
      <c r="J170" s="30">
        <v>0.14</v>
      </c>
      <c r="K170" s="30">
        <v>0</v>
      </c>
      <c r="L170" s="30"/>
      <c r="M170" s="29">
        <f t="shared" si="3"/>
        <v>0.14</v>
      </c>
      <c r="N170" s="10"/>
      <c r="O170" s="10"/>
    </row>
    <row r="171" spans="1:15" ht="13.5">
      <c r="A171" s="65">
        <v>2005</v>
      </c>
      <c r="B171" s="30">
        <v>2.64</v>
      </c>
      <c r="C171" s="62">
        <v>0.44</v>
      </c>
      <c r="D171" s="62">
        <v>-0.14</v>
      </c>
      <c r="E171" s="62">
        <v>-0.39</v>
      </c>
      <c r="F171" s="30">
        <v>0.11</v>
      </c>
      <c r="G171" s="62">
        <v>-0.11</v>
      </c>
      <c r="H171" s="62">
        <v>-0.16</v>
      </c>
      <c r="I171" s="62">
        <v>-1.06</v>
      </c>
      <c r="J171" s="30">
        <v>0.12</v>
      </c>
      <c r="K171" s="30">
        <v>0</v>
      </c>
      <c r="L171" s="30"/>
      <c r="M171" s="29">
        <f t="shared" si="3"/>
        <v>0.12</v>
      </c>
      <c r="N171" s="10"/>
      <c r="O171" s="10"/>
    </row>
    <row r="172" spans="1:15" ht="13.5">
      <c r="A172" s="65">
        <v>2006</v>
      </c>
      <c r="B172" s="30">
        <v>2.68</v>
      </c>
      <c r="C172" s="62">
        <v>0.45</v>
      </c>
      <c r="D172" s="62">
        <v>-0.15</v>
      </c>
      <c r="E172" s="62">
        <v>-0.39</v>
      </c>
      <c r="F172" s="30">
        <v>0.11</v>
      </c>
      <c r="G172" s="62">
        <v>-0.11</v>
      </c>
      <c r="H172" s="62">
        <v>-0.16</v>
      </c>
      <c r="I172" s="62">
        <v>-1.06</v>
      </c>
      <c r="J172" s="30">
        <v>0.14</v>
      </c>
      <c r="K172" s="30">
        <v>0</v>
      </c>
      <c r="L172" s="30"/>
      <c r="M172" s="29">
        <f t="shared" si="3"/>
        <v>0.14</v>
      </c>
      <c r="N172" s="10"/>
      <c r="O172" s="10"/>
    </row>
    <row r="173" spans="1:15" ht="13.5">
      <c r="A173" s="10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10"/>
      <c r="O173" s="10"/>
    </row>
    <row r="174" spans="1:15" ht="13.5">
      <c r="A174" s="10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10"/>
      <c r="O174" s="10"/>
    </row>
    <row r="175" spans="1:15" ht="13.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3.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3.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3.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3.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3.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3.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</sheetData>
  <mergeCells count="2">
    <mergeCell ref="J12:K12"/>
    <mergeCell ref="B12:I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 transitionEntry="1">
    <pageSetUpPr fitToPage="1"/>
  </sheetPr>
  <dimension ref="A1:Y403"/>
  <sheetViews>
    <sheetView workbookViewId="0" topLeftCell="G22">
      <selection activeCell="C22" sqref="C22"/>
    </sheetView>
  </sheetViews>
  <sheetFormatPr defaultColWidth="9.625" defaultRowHeight="12.75"/>
  <cols>
    <col min="1" max="1" width="9.625" style="0" customWidth="1"/>
    <col min="2" max="2" width="13.125" style="0" customWidth="1"/>
    <col min="3" max="3" width="10.25390625" style="0" customWidth="1"/>
    <col min="4" max="4" width="11.875" style="0" customWidth="1"/>
    <col min="5" max="5" width="12.125" style="0" customWidth="1"/>
    <col min="6" max="7" width="10.25390625" style="0" customWidth="1"/>
    <col min="8" max="8" width="9.25390625" style="0" customWidth="1"/>
    <col min="9" max="9" width="7.375" style="0" customWidth="1"/>
    <col min="10" max="11" width="9.125" style="0" customWidth="1"/>
    <col min="12" max="12" width="9.625" style="74" customWidth="1"/>
    <col min="13" max="13" width="7.25390625" style="74" customWidth="1"/>
    <col min="14" max="14" width="9.625" style="74" customWidth="1"/>
    <col min="15" max="15" width="5.625" style="0" customWidth="1"/>
    <col min="16" max="16" width="12.625" style="3" customWidth="1"/>
    <col min="17" max="17" width="13.875" style="0" customWidth="1"/>
    <col min="18" max="18" width="9.625" style="41" customWidth="1"/>
  </cols>
  <sheetData>
    <row r="1" spans="1:11" ht="15.75">
      <c r="A1" s="7" t="s">
        <v>44</v>
      </c>
      <c r="B1" s="5"/>
      <c r="C1" s="5"/>
      <c r="D1" s="5"/>
      <c r="E1" s="5"/>
      <c r="F1" s="5"/>
      <c r="G1" s="5"/>
      <c r="H1" s="47"/>
      <c r="I1" s="5"/>
      <c r="J1" s="5"/>
      <c r="K1" s="10"/>
    </row>
    <row r="2" spans="1:11" ht="15.75">
      <c r="A2" s="8" t="s">
        <v>41</v>
      </c>
      <c r="B2" s="5"/>
      <c r="C2" s="5"/>
      <c r="D2" s="5"/>
      <c r="E2" s="5"/>
      <c r="F2" s="5"/>
      <c r="G2" s="5"/>
      <c r="H2" s="47"/>
      <c r="I2" s="5"/>
      <c r="J2" s="5"/>
      <c r="K2" s="10"/>
    </row>
    <row r="3" spans="1:11" ht="15.75">
      <c r="A3" s="8" t="s">
        <v>42</v>
      </c>
      <c r="B3" s="5"/>
      <c r="C3" s="5"/>
      <c r="D3" s="5"/>
      <c r="E3" s="5"/>
      <c r="F3" s="5"/>
      <c r="G3" s="5"/>
      <c r="H3" s="47"/>
      <c r="I3" s="5"/>
      <c r="J3" s="5"/>
      <c r="K3" s="10"/>
    </row>
    <row r="4" spans="1:11" ht="15.75">
      <c r="A4" s="8"/>
      <c r="B4" s="5"/>
      <c r="C4" s="5"/>
      <c r="D4" s="5"/>
      <c r="E4" s="70" t="s">
        <v>75</v>
      </c>
      <c r="F4" s="71"/>
      <c r="G4" s="71"/>
      <c r="H4" s="72"/>
      <c r="I4" s="72"/>
      <c r="J4" s="72"/>
      <c r="K4" s="10"/>
    </row>
    <row r="5" spans="1:11" ht="15.75">
      <c r="A5" s="8" t="s">
        <v>49</v>
      </c>
      <c r="B5" s="5"/>
      <c r="C5" s="5"/>
      <c r="D5" s="5"/>
      <c r="E5" s="5"/>
      <c r="F5" s="5"/>
      <c r="G5" s="5"/>
      <c r="H5" s="47"/>
      <c r="I5" s="5"/>
      <c r="J5" s="5"/>
      <c r="K5" s="10"/>
    </row>
    <row r="6" spans="1:11" ht="15.75">
      <c r="A6" s="8" t="s">
        <v>70</v>
      </c>
      <c r="B6" s="5"/>
      <c r="C6" s="5"/>
      <c r="D6" s="5"/>
      <c r="E6" s="5"/>
      <c r="F6" s="5"/>
      <c r="G6" s="5"/>
      <c r="H6" s="47"/>
      <c r="I6" s="5"/>
      <c r="J6" s="5"/>
      <c r="K6" s="10"/>
    </row>
    <row r="7" spans="1:14" ht="15.75">
      <c r="A7" s="9" t="s">
        <v>71</v>
      </c>
      <c r="B7" s="5"/>
      <c r="C7" s="5"/>
      <c r="D7" s="5"/>
      <c r="E7" s="5"/>
      <c r="F7" s="5"/>
      <c r="G7" s="5"/>
      <c r="H7" s="5"/>
      <c r="I7" s="5"/>
      <c r="J7" s="5"/>
      <c r="K7" s="10"/>
      <c r="L7" s="75"/>
      <c r="M7" s="75"/>
      <c r="N7" s="75"/>
    </row>
    <row r="8" spans="1:11" ht="15.75">
      <c r="A8" s="8" t="s">
        <v>77</v>
      </c>
      <c r="B8" s="5"/>
      <c r="C8" s="5"/>
      <c r="D8" s="5"/>
      <c r="E8" s="5"/>
      <c r="F8" s="5"/>
      <c r="G8" s="5"/>
      <c r="H8" s="5"/>
      <c r="I8" s="5"/>
      <c r="J8" s="5"/>
      <c r="K8" s="10"/>
    </row>
    <row r="9" spans="1:11" ht="15.75">
      <c r="A9" s="8" t="s">
        <v>72</v>
      </c>
      <c r="B9" s="5"/>
      <c r="C9" s="5"/>
      <c r="D9" s="5"/>
      <c r="E9" s="5"/>
      <c r="F9" s="5"/>
      <c r="G9" s="5"/>
      <c r="H9" s="5"/>
      <c r="I9" s="5"/>
      <c r="J9" s="5"/>
      <c r="K9" s="10"/>
    </row>
    <row r="10" spans="1:11" ht="15.75">
      <c r="A10" s="8" t="s">
        <v>73</v>
      </c>
      <c r="B10" s="5"/>
      <c r="C10" s="5"/>
      <c r="D10" s="5"/>
      <c r="E10" s="5"/>
      <c r="F10" s="5"/>
      <c r="G10" s="5"/>
      <c r="H10" s="5"/>
      <c r="I10" s="5"/>
      <c r="J10" s="5"/>
      <c r="K10" s="10"/>
    </row>
    <row r="11" spans="1:11" ht="15.75">
      <c r="A11" s="8" t="s">
        <v>43</v>
      </c>
      <c r="B11" s="5"/>
      <c r="C11" s="5"/>
      <c r="D11" s="5"/>
      <c r="E11" s="5"/>
      <c r="F11" s="5"/>
      <c r="H11" s="5"/>
      <c r="I11" s="5"/>
      <c r="J11" s="5"/>
      <c r="K11" s="10"/>
    </row>
    <row r="12" spans="1:11" ht="15.75">
      <c r="A12" s="8" t="s">
        <v>84</v>
      </c>
      <c r="B12" s="5"/>
      <c r="C12" s="5"/>
      <c r="D12" s="5"/>
      <c r="E12" s="5"/>
      <c r="F12" s="5"/>
      <c r="G12" s="5"/>
      <c r="H12" s="5"/>
      <c r="I12" s="5"/>
      <c r="J12" s="5"/>
      <c r="K12" s="10"/>
    </row>
    <row r="13" spans="1:11" ht="15.75">
      <c r="A13" s="8" t="s">
        <v>86</v>
      </c>
      <c r="B13" s="5"/>
      <c r="C13" s="5"/>
      <c r="D13" s="48"/>
      <c r="E13" s="48"/>
      <c r="K13" s="10"/>
    </row>
    <row r="14" spans="1:11" ht="15.75">
      <c r="A14" s="8" t="s">
        <v>78</v>
      </c>
      <c r="B14" s="5"/>
      <c r="C14" s="5"/>
      <c r="D14" s="5"/>
      <c r="E14" s="5"/>
      <c r="F14" s="5"/>
      <c r="G14" s="5"/>
      <c r="H14" s="5"/>
      <c r="I14" s="5"/>
      <c r="J14" s="5"/>
      <c r="K14" s="10"/>
    </row>
    <row r="15" spans="1:11" ht="18.75">
      <c r="A15" s="8" t="s">
        <v>79</v>
      </c>
      <c r="B15" s="5"/>
      <c r="C15" s="5"/>
      <c r="D15" s="5"/>
      <c r="E15" s="5"/>
      <c r="F15" s="5"/>
      <c r="G15" s="5"/>
      <c r="H15" s="5"/>
      <c r="I15" s="5"/>
      <c r="J15" s="5"/>
      <c r="K15" s="10"/>
    </row>
    <row r="16" spans="1:25" ht="13.5">
      <c r="A16" s="49"/>
      <c r="B16" s="49"/>
      <c r="C16" s="49"/>
      <c r="D16" s="49"/>
      <c r="E16" s="49"/>
      <c r="F16" s="46"/>
      <c r="G16" s="90"/>
      <c r="H16" s="91"/>
      <c r="I16" s="46"/>
      <c r="J16" s="10"/>
      <c r="K16" s="46"/>
      <c r="L16" s="76"/>
      <c r="M16" s="76"/>
      <c r="N16" s="76"/>
      <c r="O16" s="46"/>
      <c r="P16" s="50"/>
      <c r="Q16" s="46"/>
      <c r="R16" s="54"/>
      <c r="S16" s="46"/>
      <c r="T16" s="46"/>
      <c r="U16" s="46"/>
      <c r="V16" s="46"/>
      <c r="W16" s="46"/>
      <c r="X16" s="46"/>
      <c r="Y16" s="46"/>
    </row>
    <row r="17" spans="1:25" ht="15.75">
      <c r="A17" s="23"/>
      <c r="B17" s="66"/>
      <c r="C17" s="67" t="s">
        <v>52</v>
      </c>
      <c r="D17" s="68">
        <v>1.3</v>
      </c>
      <c r="E17" s="66" t="s">
        <v>51</v>
      </c>
      <c r="F17" s="24"/>
      <c r="G17" s="69" t="s">
        <v>74</v>
      </c>
      <c r="H17" s="61">
        <f>SUM(P32:P188)</f>
        <v>2319.7455480326344</v>
      </c>
      <c r="I17" s="27"/>
      <c r="J17" s="46"/>
      <c r="K17" s="46"/>
      <c r="L17" s="76"/>
      <c r="M17" s="76"/>
      <c r="N17" s="76"/>
      <c r="O17" s="46"/>
      <c r="P17" s="50"/>
      <c r="Q17" s="46"/>
      <c r="R17" s="54"/>
      <c r="S17" s="46"/>
      <c r="T17" s="46"/>
      <c r="U17" s="46"/>
      <c r="V17" s="46"/>
      <c r="W17" s="46"/>
      <c r="X17" s="46"/>
      <c r="Y17" s="46"/>
    </row>
    <row r="18" spans="1:25" ht="13.5">
      <c r="A18" s="23"/>
      <c r="B18" s="60" t="str">
        <f>CONCATENATE("Y = ",TEXT($D$17,"0.00")," (W/sqm)/K")</f>
        <v>Y = 0.01 (W/sqm)/K</v>
      </c>
      <c r="C18" s="35"/>
      <c r="D18" s="36"/>
      <c r="E18" s="36"/>
      <c r="F18" s="36"/>
      <c r="G18" s="34"/>
      <c r="H18" s="27"/>
      <c r="I18" s="28"/>
      <c r="J18" s="27"/>
      <c r="K18" s="10"/>
      <c r="L18" s="76"/>
      <c r="M18" s="76"/>
      <c r="N18" s="76"/>
      <c r="O18" s="46"/>
      <c r="P18" s="50"/>
      <c r="Q18" s="46"/>
      <c r="R18" s="54"/>
      <c r="S18" s="46"/>
      <c r="T18" s="46"/>
      <c r="U18" s="46"/>
      <c r="V18" s="46"/>
      <c r="W18" s="46"/>
      <c r="X18" s="46"/>
      <c r="Y18" s="46"/>
    </row>
    <row r="19" spans="1:25" ht="13.5">
      <c r="A19" s="23"/>
      <c r="B19" s="24"/>
      <c r="C19" s="22" t="s">
        <v>14</v>
      </c>
      <c r="D19" s="37">
        <v>0.77</v>
      </c>
      <c r="E19" s="24" t="s">
        <v>15</v>
      </c>
      <c r="F19" s="32" t="s">
        <v>66</v>
      </c>
      <c r="G19" s="33"/>
      <c r="H19" s="10"/>
      <c r="I19" s="10"/>
      <c r="J19" s="10"/>
      <c r="K19" s="10"/>
      <c r="L19" s="76"/>
      <c r="M19" s="76"/>
      <c r="N19" s="76"/>
      <c r="O19" s="46"/>
      <c r="P19" s="50"/>
      <c r="Q19" s="46"/>
      <c r="R19" s="54"/>
      <c r="S19" s="46"/>
      <c r="T19" s="46"/>
      <c r="U19" s="46"/>
      <c r="V19" s="46"/>
      <c r="W19" s="46"/>
      <c r="X19" s="46"/>
      <c r="Y19" s="46"/>
    </row>
    <row r="20" spans="1:25" ht="13.5">
      <c r="A20" s="25"/>
      <c r="B20" s="24"/>
      <c r="C20" s="22" t="s">
        <v>2</v>
      </c>
      <c r="D20" s="38">
        <v>100</v>
      </c>
      <c r="E20" s="24" t="s">
        <v>18</v>
      </c>
      <c r="F20" s="32" t="s">
        <v>66</v>
      </c>
      <c r="G20" s="33"/>
      <c r="H20" s="10"/>
      <c r="I20" s="10"/>
      <c r="J20" s="10"/>
      <c r="K20" s="10"/>
      <c r="L20" s="76"/>
      <c r="M20" s="76"/>
      <c r="N20" s="76"/>
      <c r="O20" s="46"/>
      <c r="P20" s="50"/>
      <c r="Q20" s="46"/>
      <c r="R20" s="54"/>
      <c r="S20" s="46"/>
      <c r="T20" s="46"/>
      <c r="U20" s="46"/>
      <c r="V20" s="46"/>
      <c r="W20" s="46"/>
      <c r="X20" s="46"/>
      <c r="Y20" s="46"/>
    </row>
    <row r="21" spans="1:25" ht="13.5">
      <c r="A21" s="10"/>
      <c r="B21" s="10"/>
      <c r="C21" s="22" t="s">
        <v>3</v>
      </c>
      <c r="D21" s="38">
        <v>900</v>
      </c>
      <c r="E21" s="24" t="s">
        <v>18</v>
      </c>
      <c r="F21" s="32" t="s">
        <v>66</v>
      </c>
      <c r="G21" s="33"/>
      <c r="H21" s="10"/>
      <c r="I21" s="10"/>
      <c r="J21" s="10"/>
      <c r="K21" s="26"/>
      <c r="L21" s="76"/>
      <c r="M21" s="76"/>
      <c r="N21" s="76"/>
      <c r="O21" s="46"/>
      <c r="P21" s="50"/>
      <c r="Q21" s="46"/>
      <c r="R21" s="54"/>
      <c r="S21" s="46"/>
      <c r="T21" s="46"/>
      <c r="U21" s="46"/>
      <c r="V21" s="46"/>
      <c r="W21" s="46"/>
      <c r="X21" s="46"/>
      <c r="Y21" s="46"/>
    </row>
    <row r="22" spans="1:25" ht="13.5">
      <c r="A22" s="10"/>
      <c r="B22" s="10"/>
      <c r="C22" s="22" t="s">
        <v>45</v>
      </c>
      <c r="D22" s="39">
        <v>0.0001</v>
      </c>
      <c r="E22" s="24" t="s">
        <v>46</v>
      </c>
      <c r="F22" s="32" t="s">
        <v>66</v>
      </c>
      <c r="G22" s="33"/>
      <c r="H22" s="10"/>
      <c r="I22" s="10"/>
      <c r="J22" s="10"/>
      <c r="K22" s="26"/>
      <c r="L22" s="76"/>
      <c r="M22" s="76"/>
      <c r="N22" s="76"/>
      <c r="O22" s="46"/>
      <c r="P22" s="50"/>
      <c r="Q22" s="46"/>
      <c r="R22" s="54"/>
      <c r="S22" s="46"/>
      <c r="T22" s="46"/>
      <c r="U22" s="46"/>
      <c r="V22" s="46"/>
      <c r="W22" s="46"/>
      <c r="X22" s="46"/>
      <c r="Y22" s="46"/>
    </row>
    <row r="23" spans="1:25" ht="13.5">
      <c r="A23" s="10"/>
      <c r="B23" s="24"/>
      <c r="C23" s="22" t="s">
        <v>17</v>
      </c>
      <c r="D23" s="40">
        <f>365*86400</f>
        <v>31536000</v>
      </c>
      <c r="E23" s="24" t="s">
        <v>16</v>
      </c>
      <c r="F23" s="32" t="s">
        <v>66</v>
      </c>
      <c r="G23" s="33"/>
      <c r="H23" s="10"/>
      <c r="I23" s="10"/>
      <c r="J23" s="10"/>
      <c r="K23" s="10"/>
      <c r="L23" s="76"/>
      <c r="M23" s="76"/>
      <c r="N23" s="76"/>
      <c r="O23" s="46"/>
      <c r="P23" s="50"/>
      <c r="Q23" s="46"/>
      <c r="R23" s="54"/>
      <c r="S23" s="46"/>
      <c r="T23" s="55"/>
      <c r="U23" s="56"/>
      <c r="V23" s="55"/>
      <c r="W23" s="55"/>
      <c r="X23" s="56"/>
      <c r="Y23" s="46"/>
    </row>
    <row r="24" spans="1:25" ht="13.5">
      <c r="A24" s="10"/>
      <c r="B24" s="24"/>
      <c r="C24" s="22" t="s">
        <v>4</v>
      </c>
      <c r="D24" s="38">
        <f>1000*4218*$D$20</f>
        <v>421800000</v>
      </c>
      <c r="E24" s="24" t="s">
        <v>19</v>
      </c>
      <c r="F24" s="32" t="s">
        <v>66</v>
      </c>
      <c r="G24" s="33"/>
      <c r="H24" s="10"/>
      <c r="I24" s="10"/>
      <c r="J24" s="10"/>
      <c r="K24" s="10"/>
      <c r="L24" s="76"/>
      <c r="M24" s="76"/>
      <c r="N24" s="76"/>
      <c r="O24" s="46"/>
      <c r="P24" s="50"/>
      <c r="Q24" s="46"/>
      <c r="R24" s="54"/>
      <c r="S24" s="46"/>
      <c r="T24" s="46"/>
      <c r="U24" s="46"/>
      <c r="V24" s="46"/>
      <c r="W24" s="46"/>
      <c r="X24" s="46"/>
      <c r="Y24" s="46"/>
    </row>
    <row r="25" spans="1:25" ht="13.5">
      <c r="A25" s="10"/>
      <c r="B25" s="24"/>
      <c r="C25" s="22" t="s">
        <v>5</v>
      </c>
      <c r="D25" s="38">
        <f>1000*4218*$D$21</f>
        <v>3796200000</v>
      </c>
      <c r="E25" s="24" t="s">
        <v>19</v>
      </c>
      <c r="F25" s="32" t="s">
        <v>66</v>
      </c>
      <c r="G25" s="33"/>
      <c r="H25" s="10"/>
      <c r="I25" s="10"/>
      <c r="J25" s="10"/>
      <c r="K25" s="10"/>
      <c r="L25" s="76"/>
      <c r="M25" s="76"/>
      <c r="N25" s="76"/>
      <c r="O25" s="46"/>
      <c r="P25" s="50"/>
      <c r="Q25" s="46"/>
      <c r="R25" s="54"/>
      <c r="S25" s="46"/>
      <c r="T25" s="46"/>
      <c r="U25" s="46"/>
      <c r="V25" s="46"/>
      <c r="W25" s="46"/>
      <c r="X25" s="46"/>
      <c r="Y25" s="46"/>
    </row>
    <row r="26" spans="1:25" ht="13.5">
      <c r="A26" s="10"/>
      <c r="B26" s="24"/>
      <c r="C26" s="22" t="s">
        <v>47</v>
      </c>
      <c r="D26" s="38">
        <f>$D$22*1000*4218</f>
        <v>421.8</v>
      </c>
      <c r="E26" s="24" t="s">
        <v>48</v>
      </c>
      <c r="F26" s="32" t="s">
        <v>66</v>
      </c>
      <c r="G26" s="33"/>
      <c r="H26" s="10"/>
      <c r="I26" s="10"/>
      <c r="J26" s="10"/>
      <c r="K26" s="10"/>
      <c r="L26" s="76"/>
      <c r="M26" s="76"/>
      <c r="N26" s="76"/>
      <c r="O26" s="46"/>
      <c r="P26" s="50"/>
      <c r="Q26" s="46"/>
      <c r="R26" s="54"/>
      <c r="S26" s="46"/>
      <c r="T26" s="46"/>
      <c r="U26" s="46"/>
      <c r="V26" s="46"/>
      <c r="W26" s="46"/>
      <c r="X26" s="46"/>
      <c r="Y26" s="46"/>
    </row>
    <row r="27" spans="1:25" ht="13.5">
      <c r="A27" s="10"/>
      <c r="B27" s="24"/>
      <c r="C27" s="22" t="s">
        <v>20</v>
      </c>
      <c r="D27" s="38">
        <v>0</v>
      </c>
      <c r="E27" s="24" t="s">
        <v>22</v>
      </c>
      <c r="F27" s="32" t="s">
        <v>66</v>
      </c>
      <c r="G27" s="33"/>
      <c r="H27" s="10"/>
      <c r="I27" s="10"/>
      <c r="J27" s="10"/>
      <c r="K27" s="10"/>
      <c r="L27" s="63"/>
      <c r="M27" s="63"/>
      <c r="N27" s="63"/>
      <c r="O27" s="10"/>
      <c r="P27" s="50"/>
      <c r="Q27" s="46"/>
      <c r="R27" s="54"/>
      <c r="S27" s="46"/>
      <c r="T27" s="46"/>
      <c r="U27" s="46"/>
      <c r="V27" s="46"/>
      <c r="W27" s="46"/>
      <c r="X27" s="46"/>
      <c r="Y27" s="46"/>
    </row>
    <row r="28" spans="1:25" ht="13.5">
      <c r="A28" s="10"/>
      <c r="B28" s="24"/>
      <c r="C28" s="22" t="s">
        <v>21</v>
      </c>
      <c r="D28" s="38">
        <v>0</v>
      </c>
      <c r="E28" s="24" t="s">
        <v>22</v>
      </c>
      <c r="F28" s="32" t="s">
        <v>66</v>
      </c>
      <c r="G28" s="33"/>
      <c r="H28" s="10"/>
      <c r="I28" s="10"/>
      <c r="J28" s="10"/>
      <c r="K28" s="10"/>
      <c r="L28" s="63"/>
      <c r="M28" s="63"/>
      <c r="N28" s="63"/>
      <c r="O28" s="10"/>
      <c r="P28" s="50"/>
      <c r="Q28" s="46"/>
      <c r="R28" s="54"/>
      <c r="S28" s="46"/>
      <c r="T28" s="46"/>
      <c r="U28" s="46"/>
      <c r="V28" s="46"/>
      <c r="W28" s="46"/>
      <c r="X28" s="46"/>
      <c r="Y28" s="46"/>
    </row>
    <row r="29" spans="1:25" ht="13.5">
      <c r="A29" s="10"/>
      <c r="B29" s="24"/>
      <c r="C29" s="22"/>
      <c r="D29" s="38"/>
      <c r="E29" s="24"/>
      <c r="F29" s="36"/>
      <c r="G29" s="34"/>
      <c r="H29" s="10"/>
      <c r="I29" s="10"/>
      <c r="J29" s="96" t="s">
        <v>81</v>
      </c>
      <c r="K29" s="97"/>
      <c r="L29" s="97"/>
      <c r="M29" s="94" t="s">
        <v>83</v>
      </c>
      <c r="N29" s="95"/>
      <c r="O29" s="10"/>
      <c r="P29" s="50"/>
      <c r="Q29" s="46"/>
      <c r="R29" s="54"/>
      <c r="S29" s="46"/>
      <c r="T29" s="46"/>
      <c r="U29" s="46"/>
      <c r="V29" s="46"/>
      <c r="W29" s="46"/>
      <c r="X29" s="46"/>
      <c r="Y29" s="46"/>
    </row>
    <row r="30" spans="1:25" ht="13.5">
      <c r="A30" s="10"/>
      <c r="B30" s="73"/>
      <c r="C30" s="88" t="s">
        <v>65</v>
      </c>
      <c r="D30" s="88"/>
      <c r="E30" s="88"/>
      <c r="F30" s="88"/>
      <c r="G30" s="88"/>
      <c r="H30" s="10"/>
      <c r="I30" s="88" t="s">
        <v>85</v>
      </c>
      <c r="J30" s="89"/>
      <c r="K30" s="89"/>
      <c r="L30" s="89"/>
      <c r="M30" s="84"/>
      <c r="N30" s="84"/>
      <c r="O30" s="30"/>
      <c r="P30" s="15" t="s">
        <v>62</v>
      </c>
      <c r="Q30" s="46"/>
      <c r="R30" s="54"/>
      <c r="S30" s="46"/>
      <c r="T30" s="46"/>
      <c r="U30" s="46"/>
      <c r="V30" s="46"/>
      <c r="W30" s="46"/>
      <c r="X30" s="46"/>
      <c r="Y30" s="46"/>
    </row>
    <row r="31" spans="1:25" ht="13.5">
      <c r="A31" s="29" t="s">
        <v>23</v>
      </c>
      <c r="B31" s="29" t="s">
        <v>0</v>
      </c>
      <c r="C31" s="29" t="s">
        <v>1</v>
      </c>
      <c r="D31" s="29" t="s">
        <v>24</v>
      </c>
      <c r="E31" s="29" t="s">
        <v>67</v>
      </c>
      <c r="F31" s="29" t="s">
        <v>32</v>
      </c>
      <c r="G31" s="29" t="s">
        <v>33</v>
      </c>
      <c r="H31" s="10"/>
      <c r="I31" s="43" t="s">
        <v>56</v>
      </c>
      <c r="J31" s="30" t="s">
        <v>57</v>
      </c>
      <c r="K31" s="29" t="s">
        <v>62</v>
      </c>
      <c r="L31" s="29" t="s">
        <v>63</v>
      </c>
      <c r="M31" s="29" t="s">
        <v>80</v>
      </c>
      <c r="N31" s="29" t="s">
        <v>63</v>
      </c>
      <c r="O31" s="29"/>
      <c r="P31" s="43" t="s">
        <v>64</v>
      </c>
      <c r="Q31" s="10"/>
      <c r="R31" s="10"/>
      <c r="S31" s="46"/>
      <c r="T31" s="46"/>
      <c r="U31" s="46"/>
      <c r="V31" s="46"/>
      <c r="W31" s="46"/>
      <c r="X31" s="46"/>
      <c r="Y31" s="46"/>
    </row>
    <row r="32" spans="1:25" ht="13.5">
      <c r="A32" s="51">
        <v>1850</v>
      </c>
      <c r="B32" s="29">
        <f>FORCINGS!M16</f>
        <v>-0.139</v>
      </c>
      <c r="C32" s="52">
        <f>$D$28+$D$23*$D$26*($D$27-$D$28)/(0.5*$D$25*($D$20+$D$21))</f>
        <v>0</v>
      </c>
      <c r="D32" s="30">
        <f>$D$27+$D$23*(B32-$D$26*($D$27-$D$28)/(0.5*($D$20+$D$21))-($D$27/$D$19))/$D$24</f>
        <v>-0.010392375533428165</v>
      </c>
      <c r="E32" s="30">
        <f aca="true" t="shared" si="0" ref="E32:E63">D32-$D$190</f>
        <v>0.21191121840210872</v>
      </c>
      <c r="F32" s="30">
        <f aca="true" t="shared" si="1" ref="F32:F63">$D$19*B32</f>
        <v>-0.10703000000000001</v>
      </c>
      <c r="G32" s="53">
        <f aca="true" t="shared" si="2" ref="G32:G63">F32-$F$190</f>
        <v>0.24665666666666664</v>
      </c>
      <c r="H32" s="30"/>
      <c r="I32" s="43">
        <v>1850</v>
      </c>
      <c r="J32" s="45">
        <v>-0.439</v>
      </c>
      <c r="K32" s="45">
        <v>0.2</v>
      </c>
      <c r="L32" s="81">
        <v>-0.34995559</v>
      </c>
      <c r="M32" s="81">
        <f>J32-$J$191</f>
        <v>-0.0953</v>
      </c>
      <c r="N32" s="81">
        <f>L32-$L$191</f>
        <v>-0.004683333000000067</v>
      </c>
      <c r="O32" s="10"/>
      <c r="P32" s="45">
        <f>((L32-E32)/K32)^2</f>
        <v>7.892357759599297</v>
      </c>
      <c r="Q32" s="10"/>
      <c r="R32" s="10"/>
      <c r="S32" s="46"/>
      <c r="T32" s="46"/>
      <c r="U32" s="46"/>
      <c r="V32" s="46"/>
      <c r="W32" s="46"/>
      <c r="X32" s="46"/>
      <c r="Y32" s="46"/>
    </row>
    <row r="33" spans="1:25" ht="13.5">
      <c r="A33" s="51">
        <v>1851</v>
      </c>
      <c r="B33" s="29">
        <f>FORCINGS!M17</f>
        <v>-0.153</v>
      </c>
      <c r="C33" s="52">
        <f aca="true" t="shared" si="3" ref="C33:C64">C32+$D$23*$D$26*(D32-C32)/(0.5*$D$25*($D$20+$D$21))</f>
        <v>-7.282976773826458E-05</v>
      </c>
      <c r="D33" s="30">
        <f aca="true" t="shared" si="4" ref="D33:D64">D32+$D$23*(B33-$D$26*(D32-C32)/(0.5*($D$20+$D$21))-(D32/$D$19))/$D$24</f>
        <v>-0.020166920632896893</v>
      </c>
      <c r="E33" s="30">
        <f t="shared" si="0"/>
        <v>0.20213667330264</v>
      </c>
      <c r="F33" s="30">
        <f t="shared" si="1"/>
        <v>-0.11781</v>
      </c>
      <c r="G33" s="53">
        <f t="shared" si="2"/>
        <v>0.23587666666666665</v>
      </c>
      <c r="H33" s="10"/>
      <c r="I33" s="43">
        <v>1851</v>
      </c>
      <c r="J33" s="45">
        <v>-0.306</v>
      </c>
      <c r="K33" s="45">
        <v>0.2</v>
      </c>
      <c r="L33" s="81">
        <v>-0.34345521</v>
      </c>
      <c r="M33" s="81">
        <f aca="true" t="shared" si="5" ref="M33:M96">J33-$J$191</f>
        <v>0.03770000000000001</v>
      </c>
      <c r="N33" s="81">
        <f aca="true" t="shared" si="6" ref="N33:N96">L33-$L$191</f>
        <v>0.001817046999999905</v>
      </c>
      <c r="O33" s="10"/>
      <c r="P33" s="45">
        <f aca="true" t="shared" si="7" ref="P33:P96">((L33-E33)/K33)^2</f>
        <v>7.44176257814304</v>
      </c>
      <c r="Q33" s="10"/>
      <c r="R33" s="10"/>
      <c r="S33" s="46"/>
      <c r="T33" s="46"/>
      <c r="U33" s="46"/>
      <c r="V33" s="46"/>
      <c r="W33" s="46"/>
      <c r="X33" s="46"/>
      <c r="Y33" s="46"/>
    </row>
    <row r="34" spans="1:25" s="3" customFormat="1" ht="13.5">
      <c r="A34" s="51">
        <v>1852</v>
      </c>
      <c r="B34" s="29">
        <f>FORCINGS!M18</f>
        <v>-0.136</v>
      </c>
      <c r="C34" s="52">
        <f t="shared" si="3"/>
        <v>-0.00021364915652129625</v>
      </c>
      <c r="D34" s="30">
        <f t="shared" si="4"/>
        <v>-0.027109462543180564</v>
      </c>
      <c r="E34" s="30">
        <f t="shared" si="0"/>
        <v>0.19519413139235633</v>
      </c>
      <c r="F34" s="30">
        <f t="shared" si="1"/>
        <v>-0.10472000000000001</v>
      </c>
      <c r="G34" s="53">
        <f t="shared" si="2"/>
        <v>0.24896666666666664</v>
      </c>
      <c r="H34" s="10"/>
      <c r="I34" s="43">
        <v>1852</v>
      </c>
      <c r="J34" s="45">
        <v>-0.309</v>
      </c>
      <c r="K34" s="45">
        <v>0.2</v>
      </c>
      <c r="L34" s="81">
        <v>-0.3419112</v>
      </c>
      <c r="M34" s="81">
        <f t="shared" si="5"/>
        <v>0.03470000000000001</v>
      </c>
      <c r="N34" s="81">
        <f t="shared" si="6"/>
        <v>0.0033610569999998896</v>
      </c>
      <c r="O34" s="10"/>
      <c r="P34" s="45">
        <f t="shared" si="7"/>
        <v>7.212053425252323</v>
      </c>
      <c r="Q34" s="30"/>
      <c r="R34" s="30"/>
      <c r="S34" s="50"/>
      <c r="T34" s="50"/>
      <c r="U34" s="50"/>
      <c r="V34" s="50"/>
      <c r="W34" s="50"/>
      <c r="X34" s="50"/>
      <c r="Y34" s="50"/>
    </row>
    <row r="35" spans="1:25" ht="13.5">
      <c r="A35" s="51">
        <v>1853</v>
      </c>
      <c r="B35" s="29">
        <f>FORCINGS!M19</f>
        <v>-0.129</v>
      </c>
      <c r="C35" s="52">
        <f t="shared" si="3"/>
        <v>-0.0004021350167350044</v>
      </c>
      <c r="D35" s="30">
        <f t="shared" si="4"/>
        <v>-0.032425543753207886</v>
      </c>
      <c r="E35" s="30">
        <f t="shared" si="0"/>
        <v>0.189878050182329</v>
      </c>
      <c r="F35" s="30">
        <f t="shared" si="1"/>
        <v>-0.09933</v>
      </c>
      <c r="G35" s="53">
        <f t="shared" si="2"/>
        <v>0.2543566666666667</v>
      </c>
      <c r="H35" s="10"/>
      <c r="I35" s="43">
        <v>1853</v>
      </c>
      <c r="J35" s="45">
        <v>-0.342</v>
      </c>
      <c r="K35" s="45">
        <v>0.2</v>
      </c>
      <c r="L35" s="81">
        <v>-0.34697186</v>
      </c>
      <c r="M35" s="81">
        <f t="shared" si="5"/>
        <v>0.0016999999999999793</v>
      </c>
      <c r="N35" s="81">
        <f t="shared" si="6"/>
        <v>-0.001699603000000105</v>
      </c>
      <c r="O35" s="10"/>
      <c r="P35" s="45">
        <f t="shared" si="7"/>
        <v>7.205195651569366</v>
      </c>
      <c r="Q35" s="10"/>
      <c r="R35" s="10"/>
      <c r="S35" s="57"/>
      <c r="T35" s="57"/>
      <c r="U35" s="57"/>
      <c r="V35" s="46"/>
      <c r="W35" s="46"/>
      <c r="X35" s="46"/>
      <c r="Y35" s="46"/>
    </row>
    <row r="36" spans="1:25" ht="13.5">
      <c r="A36" s="51">
        <v>1854</v>
      </c>
      <c r="B36" s="29">
        <f>FORCINGS!M20</f>
        <v>-0.151</v>
      </c>
      <c r="C36" s="52">
        <f t="shared" si="3"/>
        <v>-0.0006265550651602063</v>
      </c>
      <c r="D36" s="30">
        <f t="shared" si="4"/>
        <v>-0.03854687399394605</v>
      </c>
      <c r="E36" s="30">
        <f t="shared" si="0"/>
        <v>0.18375671994159085</v>
      </c>
      <c r="F36" s="30">
        <f t="shared" si="1"/>
        <v>-0.11627</v>
      </c>
      <c r="G36" s="53">
        <f t="shared" si="2"/>
        <v>0.23741666666666666</v>
      </c>
      <c r="H36" s="10"/>
      <c r="I36" s="43">
        <v>1854</v>
      </c>
      <c r="J36" s="45">
        <v>-0.299</v>
      </c>
      <c r="K36" s="45">
        <v>0.2</v>
      </c>
      <c r="L36" s="81">
        <v>-0.35818449</v>
      </c>
      <c r="M36" s="81">
        <f t="shared" si="5"/>
        <v>0.04470000000000002</v>
      </c>
      <c r="N36" s="81">
        <f t="shared" si="6"/>
        <v>-0.012912233000000106</v>
      </c>
      <c r="O36" s="10"/>
      <c r="P36" s="45">
        <f t="shared" si="7"/>
        <v>7.3425068758238865</v>
      </c>
      <c r="Q36" s="10"/>
      <c r="R36" s="10"/>
      <c r="S36" s="46"/>
      <c r="T36" s="46"/>
      <c r="U36" s="46"/>
      <c r="V36" s="46"/>
      <c r="W36" s="46"/>
      <c r="X36" s="46"/>
      <c r="Y36" s="46"/>
    </row>
    <row r="37" spans="1:25" ht="13.5">
      <c r="A37" s="51">
        <v>1855</v>
      </c>
      <c r="B37" s="29">
        <f>FORCINGS!M21</f>
        <v>-0.545</v>
      </c>
      <c r="C37" s="52">
        <f t="shared" si="3"/>
        <v>-0.0008923006602131376</v>
      </c>
      <c r="D37" s="30">
        <f t="shared" si="4"/>
        <v>-0.07315943162331791</v>
      </c>
      <c r="E37" s="30">
        <f t="shared" si="0"/>
        <v>0.149144162312219</v>
      </c>
      <c r="F37" s="30">
        <f t="shared" si="1"/>
        <v>-0.41965</v>
      </c>
      <c r="G37" s="53">
        <f t="shared" si="2"/>
        <v>-0.06596333333333337</v>
      </c>
      <c r="H37" s="10"/>
      <c r="I37" s="43">
        <v>1855</v>
      </c>
      <c r="J37" s="45">
        <v>-0.341</v>
      </c>
      <c r="K37" s="45">
        <v>0.2</v>
      </c>
      <c r="L37" s="81">
        <v>-0.37353991</v>
      </c>
      <c r="M37" s="81">
        <f t="shared" si="5"/>
        <v>0.00269999999999998</v>
      </c>
      <c r="N37" s="81">
        <f t="shared" si="6"/>
        <v>-0.02826765300000006</v>
      </c>
      <c r="O37" s="10"/>
      <c r="P37" s="45">
        <f t="shared" si="7"/>
        <v>6.829965986222124</v>
      </c>
      <c r="Q37" s="10"/>
      <c r="R37" s="10"/>
      <c r="S37" s="46"/>
      <c r="T37" s="46"/>
      <c r="U37" s="46"/>
      <c r="V37" s="46"/>
      <c r="W37" s="46"/>
      <c r="X37" s="46"/>
      <c r="Y37" s="46"/>
    </row>
    <row r="38" spans="1:25" ht="13.5">
      <c r="A38" s="51">
        <v>1856</v>
      </c>
      <c r="B38" s="29">
        <f>FORCINGS!M22</f>
        <v>-1.145</v>
      </c>
      <c r="C38" s="52">
        <f t="shared" si="3"/>
        <v>-0.0013987487140025758</v>
      </c>
      <c r="D38" s="30">
        <f t="shared" si="4"/>
        <v>-0.1471040395372814</v>
      </c>
      <c r="E38" s="30">
        <f t="shared" si="0"/>
        <v>0.07519955439825549</v>
      </c>
      <c r="F38" s="30">
        <f t="shared" si="1"/>
        <v>-0.88165</v>
      </c>
      <c r="G38" s="53">
        <f t="shared" si="2"/>
        <v>-0.5279633333333333</v>
      </c>
      <c r="H38" s="10"/>
      <c r="I38" s="43">
        <v>1856</v>
      </c>
      <c r="J38" s="45">
        <v>-0.409</v>
      </c>
      <c r="K38" s="45">
        <v>0.2</v>
      </c>
      <c r="L38" s="81">
        <v>-0.3904609</v>
      </c>
      <c r="M38" s="81">
        <f t="shared" si="5"/>
        <v>-0.06529999999999997</v>
      </c>
      <c r="N38" s="81">
        <f t="shared" si="6"/>
        <v>-0.045188643000000084</v>
      </c>
      <c r="O38" s="10"/>
      <c r="P38" s="45">
        <f t="shared" si="7"/>
        <v>5.420991469759744</v>
      </c>
      <c r="Q38" s="10"/>
      <c r="R38" s="10"/>
      <c r="S38" s="46"/>
      <c r="T38" s="46"/>
      <c r="U38" s="46"/>
      <c r="V38" s="46"/>
      <c r="W38" s="46"/>
      <c r="X38" s="46"/>
      <c r="Y38" s="46"/>
    </row>
    <row r="39" spans="1:25" ht="13.5">
      <c r="A39" s="51">
        <v>1857</v>
      </c>
      <c r="B39" s="29">
        <f>FORCINGS!M23</f>
        <v>-1.3659999999999999</v>
      </c>
      <c r="C39" s="52">
        <f t="shared" si="3"/>
        <v>-0.0024198513920921138</v>
      </c>
      <c r="D39" s="30">
        <f t="shared" si="4"/>
        <v>-0.22576002790962008</v>
      </c>
      <c r="E39" s="30">
        <f t="shared" si="0"/>
        <v>-0.003456433974083184</v>
      </c>
      <c r="F39" s="30">
        <f t="shared" si="1"/>
        <v>-1.05182</v>
      </c>
      <c r="G39" s="53">
        <f t="shared" si="2"/>
        <v>-0.6981333333333333</v>
      </c>
      <c r="H39" s="10"/>
      <c r="I39" s="43">
        <v>1857</v>
      </c>
      <c r="J39" s="45">
        <v>-0.482</v>
      </c>
      <c r="K39" s="45">
        <v>0.2</v>
      </c>
      <c r="L39" s="81">
        <v>-0.40589631</v>
      </c>
      <c r="M39" s="81">
        <f t="shared" si="5"/>
        <v>-0.13829999999999998</v>
      </c>
      <c r="N39" s="81">
        <f t="shared" si="6"/>
        <v>-0.06062405300000007</v>
      </c>
      <c r="O39" s="10"/>
      <c r="P39" s="45">
        <f t="shared" si="7"/>
        <v>4.0489463453938805</v>
      </c>
      <c r="Q39" s="10"/>
      <c r="R39" s="10"/>
      <c r="S39" s="46"/>
      <c r="T39" s="46"/>
      <c r="U39" s="46"/>
      <c r="V39" s="46"/>
      <c r="W39" s="46"/>
      <c r="X39" s="46"/>
      <c r="Y39" s="46"/>
    </row>
    <row r="40" spans="1:25" ht="13.5">
      <c r="A40" s="51">
        <v>1858</v>
      </c>
      <c r="B40" s="29">
        <f>FORCINGS!M24</f>
        <v>-1.059</v>
      </c>
      <c r="C40" s="52">
        <f t="shared" si="3"/>
        <v>-0.00398501934912695</v>
      </c>
      <c r="D40" s="30">
        <f t="shared" si="4"/>
        <v>-0.26892916229041414</v>
      </c>
      <c r="E40" s="30">
        <f t="shared" si="0"/>
        <v>-0.046625568354877245</v>
      </c>
      <c r="F40" s="30">
        <f t="shared" si="1"/>
        <v>-0.81543</v>
      </c>
      <c r="G40" s="53">
        <f t="shared" si="2"/>
        <v>-0.46174333333333334</v>
      </c>
      <c r="H40" s="10"/>
      <c r="I40" s="43">
        <v>1858</v>
      </c>
      <c r="J40" s="45">
        <v>-0.49</v>
      </c>
      <c r="K40" s="45">
        <v>0.2</v>
      </c>
      <c r="L40" s="81">
        <v>-0.41672622</v>
      </c>
      <c r="M40" s="81">
        <f t="shared" si="5"/>
        <v>-0.14629999999999999</v>
      </c>
      <c r="N40" s="81">
        <f t="shared" si="6"/>
        <v>-0.07145396300000006</v>
      </c>
      <c r="O40" s="10"/>
      <c r="P40" s="45">
        <f t="shared" si="7"/>
        <v>3.424362308703612</v>
      </c>
      <c r="Q40" s="10"/>
      <c r="R40" s="10"/>
      <c r="S40" s="46"/>
      <c r="T40" s="46"/>
      <c r="U40" s="46"/>
      <c r="V40" s="46"/>
      <c r="W40" s="46"/>
      <c r="X40" s="46"/>
      <c r="Y40" s="46"/>
    </row>
    <row r="41" spans="1:25" ht="13.5">
      <c r="A41" s="51">
        <v>1859</v>
      </c>
      <c r="B41" s="29">
        <f>FORCINGS!M25</f>
        <v>-0.45799999999999996</v>
      </c>
      <c r="C41" s="52">
        <f t="shared" si="3"/>
        <v>-0.005841747902859491</v>
      </c>
      <c r="D41" s="30">
        <f t="shared" si="4"/>
        <v>-0.260348683875508</v>
      </c>
      <c r="E41" s="30">
        <f t="shared" si="0"/>
        <v>-0.03804508993997113</v>
      </c>
      <c r="F41" s="30">
        <f t="shared" si="1"/>
        <v>-0.35266</v>
      </c>
      <c r="G41" s="53">
        <f t="shared" si="2"/>
        <v>0.0010266666666666757</v>
      </c>
      <c r="H41" s="10"/>
      <c r="I41" s="43">
        <v>1859</v>
      </c>
      <c r="J41" s="45">
        <v>-0.36</v>
      </c>
      <c r="K41" s="45">
        <v>0.2</v>
      </c>
      <c r="L41" s="81">
        <v>-0.42231517</v>
      </c>
      <c r="M41" s="81">
        <f t="shared" si="5"/>
        <v>-0.01629999999999998</v>
      </c>
      <c r="N41" s="81">
        <f t="shared" si="6"/>
        <v>-0.0770429130000001</v>
      </c>
      <c r="O41" s="10"/>
      <c r="P41" s="45">
        <f t="shared" si="7"/>
        <v>3.6915873607335246</v>
      </c>
      <c r="Q41" s="10"/>
      <c r="R41" s="10"/>
      <c r="S41" s="46"/>
      <c r="T41" s="46"/>
      <c r="U41" s="46"/>
      <c r="V41" s="46"/>
      <c r="W41" s="46"/>
      <c r="X41" s="46"/>
      <c r="Y41" s="46"/>
    </row>
    <row r="42" spans="1:25" ht="13.5">
      <c r="A42" s="51">
        <v>1860</v>
      </c>
      <c r="B42" s="29">
        <f>FORCINGS!M26</f>
        <v>-0.214</v>
      </c>
      <c r="C42" s="52">
        <f t="shared" si="3"/>
        <v>-0.007625332510155812</v>
      </c>
      <c r="D42" s="30">
        <f t="shared" si="4"/>
        <v>-0.23501691524297427</v>
      </c>
      <c r="E42" s="30">
        <f t="shared" si="0"/>
        <v>-0.01271332130743738</v>
      </c>
      <c r="F42" s="30">
        <f t="shared" si="1"/>
        <v>-0.16478</v>
      </c>
      <c r="G42" s="53">
        <f t="shared" si="2"/>
        <v>0.18890666666666664</v>
      </c>
      <c r="H42" s="10"/>
      <c r="I42" s="43">
        <v>1860</v>
      </c>
      <c r="J42" s="45">
        <v>-0.392</v>
      </c>
      <c r="K42" s="45">
        <f aca="true" t="shared" si="8" ref="K42:K73">0.2-0.15*(I42-$I$42)/90</f>
        <v>0.2</v>
      </c>
      <c r="L42" s="81">
        <v>-0.42295192</v>
      </c>
      <c r="M42" s="81">
        <f t="shared" si="5"/>
        <v>-0.04830000000000001</v>
      </c>
      <c r="N42" s="81">
        <f t="shared" si="6"/>
        <v>-0.07767966300000007</v>
      </c>
      <c r="O42" s="10"/>
      <c r="P42" s="45">
        <f t="shared" si="7"/>
        <v>4.207392696430935</v>
      </c>
      <c r="Q42" s="10"/>
      <c r="R42" s="10"/>
      <c r="S42" s="46"/>
      <c r="T42" s="46"/>
      <c r="U42" s="46"/>
      <c r="V42" s="46"/>
      <c r="W42" s="46"/>
      <c r="X42" s="46"/>
      <c r="Y42" s="46"/>
    </row>
    <row r="43" spans="1:25" ht="13.5">
      <c r="A43" s="51">
        <v>1861</v>
      </c>
      <c r="B43" s="29">
        <f>FORCINGS!M27</f>
        <v>-0.255</v>
      </c>
      <c r="C43" s="52">
        <f t="shared" si="3"/>
        <v>-0.009218892721947404</v>
      </c>
      <c r="D43" s="30">
        <f t="shared" si="4"/>
        <v>-0.21692040165672077</v>
      </c>
      <c r="E43" s="30">
        <f t="shared" si="0"/>
        <v>0.005383192278816118</v>
      </c>
      <c r="F43" s="30">
        <f t="shared" si="1"/>
        <v>-0.19635</v>
      </c>
      <c r="G43" s="53">
        <f t="shared" si="2"/>
        <v>0.15733666666666665</v>
      </c>
      <c r="H43" s="10"/>
      <c r="I43" s="43">
        <v>1861</v>
      </c>
      <c r="J43" s="45">
        <v>-0.409</v>
      </c>
      <c r="K43" s="45">
        <f t="shared" si="8"/>
        <v>0.19833333333333333</v>
      </c>
      <c r="L43" s="81">
        <v>-0.41825374</v>
      </c>
      <c r="M43" s="81">
        <f t="shared" si="5"/>
        <v>-0.06529999999999997</v>
      </c>
      <c r="N43" s="81">
        <f t="shared" si="6"/>
        <v>-0.07298148300000007</v>
      </c>
      <c r="O43" s="10"/>
      <c r="P43" s="45">
        <f t="shared" si="7"/>
        <v>4.562429923071692</v>
      </c>
      <c r="Q43" s="10"/>
      <c r="R43" s="10"/>
      <c r="S43" s="46"/>
      <c r="T43" s="46"/>
      <c r="U43" s="46"/>
      <c r="V43" s="46"/>
      <c r="W43" s="46"/>
      <c r="X43" s="46"/>
      <c r="Y43" s="46"/>
    </row>
    <row r="44" spans="1:25" ht="13.5">
      <c r="A44" s="51">
        <v>1862</v>
      </c>
      <c r="B44" s="29">
        <f>FORCINGS!M28</f>
        <v>-0.328</v>
      </c>
      <c r="C44" s="52">
        <f t="shared" si="3"/>
        <v>-0.010674464896562296</v>
      </c>
      <c r="D44" s="30">
        <f t="shared" si="4"/>
        <v>-0.2072807780110384</v>
      </c>
      <c r="E44" s="30">
        <f t="shared" si="0"/>
        <v>0.0150228159244985</v>
      </c>
      <c r="F44" s="30">
        <f t="shared" si="1"/>
        <v>-0.25256</v>
      </c>
      <c r="G44" s="53">
        <f t="shared" si="2"/>
        <v>0.10112666666666664</v>
      </c>
      <c r="H44" s="10"/>
      <c r="I44" s="43">
        <v>1862</v>
      </c>
      <c r="J44" s="45">
        <v>-0.521</v>
      </c>
      <c r="K44" s="45">
        <f t="shared" si="8"/>
        <v>0.19666666666666668</v>
      </c>
      <c r="L44" s="81">
        <v>-0.40961346</v>
      </c>
      <c r="M44" s="81">
        <f t="shared" si="5"/>
        <v>-0.1773</v>
      </c>
      <c r="N44" s="81">
        <f t="shared" si="6"/>
        <v>-0.06434120300000007</v>
      </c>
      <c r="O44" s="10"/>
      <c r="P44" s="45">
        <f t="shared" si="7"/>
        <v>4.662004313356049</v>
      </c>
      <c r="Q44" s="10"/>
      <c r="R44" s="10"/>
      <c r="S44" s="46"/>
      <c r="T44" s="46"/>
      <c r="U44" s="46"/>
      <c r="V44" s="46"/>
      <c r="W44" s="46"/>
      <c r="X44" s="46"/>
      <c r="Y44" s="46"/>
    </row>
    <row r="45" spans="1:25" ht="13.5">
      <c r="A45" s="51">
        <v>1863</v>
      </c>
      <c r="B45" s="29">
        <f>FORCINGS!M29</f>
        <v>-0.34700000000000003</v>
      </c>
      <c r="C45" s="52">
        <f t="shared" si="3"/>
        <v>-0.012052281938868545</v>
      </c>
      <c r="D45" s="30">
        <f t="shared" si="4"/>
        <v>-0.20069747716531722</v>
      </c>
      <c r="E45" s="30">
        <f t="shared" si="0"/>
        <v>0.021606116770219674</v>
      </c>
      <c r="F45" s="30">
        <f t="shared" si="1"/>
        <v>-0.26719000000000004</v>
      </c>
      <c r="G45" s="53">
        <f t="shared" si="2"/>
        <v>0.08649666666666661</v>
      </c>
      <c r="H45" s="10"/>
      <c r="I45" s="43">
        <v>1863</v>
      </c>
      <c r="J45" s="45">
        <v>-0.315</v>
      </c>
      <c r="K45" s="45">
        <f t="shared" si="8"/>
        <v>0.195</v>
      </c>
      <c r="L45" s="81">
        <v>-0.39806234</v>
      </c>
      <c r="M45" s="81">
        <f t="shared" si="5"/>
        <v>0.028700000000000003</v>
      </c>
      <c r="N45" s="81">
        <f t="shared" si="6"/>
        <v>-0.0527900830000001</v>
      </c>
      <c r="O45" s="10"/>
      <c r="P45" s="45">
        <f t="shared" si="7"/>
        <v>4.631732113291196</v>
      </c>
      <c r="Q45" s="10"/>
      <c r="R45" s="10"/>
      <c r="S45" s="46"/>
      <c r="T45" s="46"/>
      <c r="U45" s="46"/>
      <c r="V45" s="46"/>
      <c r="W45" s="46"/>
      <c r="X45" s="46"/>
      <c r="Y45" s="46"/>
    </row>
    <row r="46" spans="1:25" ht="13.5">
      <c r="A46" s="51">
        <v>1864</v>
      </c>
      <c r="B46" s="29">
        <f>FORCINGS!M30</f>
        <v>-0.236</v>
      </c>
      <c r="C46" s="52">
        <f t="shared" si="3"/>
        <v>-0.013374307467015498</v>
      </c>
      <c r="D46" s="30">
        <f t="shared" si="4"/>
        <v>-0.18695657648441327</v>
      </c>
      <c r="E46" s="30">
        <f t="shared" si="0"/>
        <v>0.03534701745112362</v>
      </c>
      <c r="F46" s="30">
        <f t="shared" si="1"/>
        <v>-0.18172</v>
      </c>
      <c r="G46" s="53">
        <f t="shared" si="2"/>
        <v>0.17196666666666666</v>
      </c>
      <c r="H46" s="10"/>
      <c r="I46" s="43">
        <v>1864</v>
      </c>
      <c r="J46" s="45">
        <v>-0.503</v>
      </c>
      <c r="K46" s="45">
        <f t="shared" si="8"/>
        <v>0.19333333333333336</v>
      </c>
      <c r="L46" s="81">
        <v>-0.38349124</v>
      </c>
      <c r="M46" s="81">
        <f t="shared" si="5"/>
        <v>-0.1593</v>
      </c>
      <c r="N46" s="81">
        <f t="shared" si="6"/>
        <v>-0.038218983000000095</v>
      </c>
      <c r="O46" s="10"/>
      <c r="P46" s="45">
        <f t="shared" si="7"/>
        <v>4.693309670458512</v>
      </c>
      <c r="Q46" s="10"/>
      <c r="R46" s="10"/>
      <c r="S46" s="46"/>
      <c r="T46" s="46"/>
      <c r="U46" s="46"/>
      <c r="V46" s="46"/>
      <c r="W46" s="46"/>
      <c r="X46" s="46"/>
      <c r="Y46" s="46"/>
    </row>
    <row r="47" spans="1:25" ht="13.5">
      <c r="A47" s="51">
        <v>1865</v>
      </c>
      <c r="B47" s="29">
        <f>FORCINGS!M31</f>
        <v>-0.164</v>
      </c>
      <c r="C47" s="52">
        <f t="shared" si="3"/>
        <v>-0.014590772008289421</v>
      </c>
      <c r="D47" s="30">
        <f t="shared" si="4"/>
        <v>-0.1701168346589276</v>
      </c>
      <c r="E47" s="30">
        <f t="shared" si="0"/>
        <v>0.05218675927660929</v>
      </c>
      <c r="F47" s="30">
        <f t="shared" si="1"/>
        <v>-0.12628</v>
      </c>
      <c r="G47" s="53">
        <f t="shared" si="2"/>
        <v>0.22740666666666665</v>
      </c>
      <c r="H47" s="10"/>
      <c r="I47" s="43">
        <v>1865</v>
      </c>
      <c r="J47" s="45">
        <v>-0.308</v>
      </c>
      <c r="K47" s="45">
        <f t="shared" si="8"/>
        <v>0.19166666666666668</v>
      </c>
      <c r="L47" s="81">
        <v>-0.36576292</v>
      </c>
      <c r="M47" s="81">
        <f t="shared" si="5"/>
        <v>0.03570000000000001</v>
      </c>
      <c r="N47" s="81">
        <f t="shared" si="6"/>
        <v>-0.020490663000000076</v>
      </c>
      <c r="O47" s="10"/>
      <c r="P47" s="45">
        <f t="shared" si="7"/>
        <v>4.755046985759654</v>
      </c>
      <c r="Q47" s="10"/>
      <c r="R47" s="10"/>
      <c r="S47" s="46"/>
      <c r="T47" s="46"/>
      <c r="U47" s="46"/>
      <c r="V47" s="46"/>
      <c r="W47" s="46"/>
      <c r="X47" s="46"/>
      <c r="Y47" s="46"/>
    </row>
    <row r="48" spans="1:25" ht="13.5">
      <c r="A48" s="51">
        <v>1866</v>
      </c>
      <c r="B48" s="29">
        <f>FORCINGS!M32</f>
        <v>-0.145</v>
      </c>
      <c r="C48" s="52">
        <f t="shared" si="3"/>
        <v>-0.015680698655345094</v>
      </c>
      <c r="D48" s="30">
        <f t="shared" si="4"/>
        <v>-0.154630494909925</v>
      </c>
      <c r="E48" s="30">
        <f t="shared" si="0"/>
        <v>0.06767309902561189</v>
      </c>
      <c r="F48" s="30">
        <f t="shared" si="1"/>
        <v>-0.11165</v>
      </c>
      <c r="G48" s="53">
        <f t="shared" si="2"/>
        <v>0.24203666666666665</v>
      </c>
      <c r="H48" s="10"/>
      <c r="I48" s="43">
        <v>1866</v>
      </c>
      <c r="J48" s="45">
        <v>-0.314</v>
      </c>
      <c r="K48" s="45">
        <f t="shared" si="8"/>
        <v>0.19</v>
      </c>
      <c r="L48" s="81">
        <v>-0.3474171</v>
      </c>
      <c r="M48" s="81">
        <f t="shared" si="5"/>
        <v>0.029700000000000004</v>
      </c>
      <c r="N48" s="81">
        <f t="shared" si="6"/>
        <v>-0.002144843000000063</v>
      </c>
      <c r="O48" s="10"/>
      <c r="P48" s="45">
        <f t="shared" si="7"/>
        <v>4.77284967665158</v>
      </c>
      <c r="Q48" s="10"/>
      <c r="R48" s="10"/>
      <c r="S48" s="46"/>
      <c r="T48" s="46"/>
      <c r="U48" s="46"/>
      <c r="V48" s="46"/>
      <c r="W48" s="46"/>
      <c r="X48" s="46"/>
      <c r="Y48" s="46"/>
    </row>
    <row r="49" spans="1:25" ht="13.5">
      <c r="A49" s="51">
        <v>1867</v>
      </c>
      <c r="B49" s="29">
        <f>FORCINGS!M33</f>
        <v>-0.14800000000000002</v>
      </c>
      <c r="C49" s="52">
        <f t="shared" si="3"/>
        <v>-0.01665445882749719</v>
      </c>
      <c r="D49" s="30">
        <f t="shared" si="4"/>
        <v>-0.1419176385400916</v>
      </c>
      <c r="E49" s="30">
        <f t="shared" si="0"/>
        <v>0.0803859553954453</v>
      </c>
      <c r="F49" s="30">
        <f t="shared" si="1"/>
        <v>-0.11396000000000002</v>
      </c>
      <c r="G49" s="53">
        <f t="shared" si="2"/>
        <v>0.23972666666666664</v>
      </c>
      <c r="H49" s="10"/>
      <c r="I49" s="43">
        <v>1867</v>
      </c>
      <c r="J49" s="45">
        <v>-0.338</v>
      </c>
      <c r="K49" s="45">
        <f t="shared" si="8"/>
        <v>0.18833333333333335</v>
      </c>
      <c r="L49" s="81">
        <v>-0.33194044</v>
      </c>
      <c r="M49" s="81">
        <f t="shared" si="5"/>
        <v>0.005699999999999983</v>
      </c>
      <c r="N49" s="81">
        <f t="shared" si="6"/>
        <v>0.013331816999999913</v>
      </c>
      <c r="O49" s="10"/>
      <c r="P49" s="45">
        <f t="shared" si="7"/>
        <v>4.793225803299269</v>
      </c>
      <c r="Q49" s="10"/>
      <c r="R49" s="10"/>
      <c r="S49" s="46"/>
      <c r="T49" s="46"/>
      <c r="U49" s="46"/>
      <c r="V49" s="46"/>
      <c r="W49" s="46"/>
      <c r="X49" s="46"/>
      <c r="Y49" s="46"/>
    </row>
    <row r="50" spans="1:25" ht="13.5">
      <c r="A50" s="51">
        <v>1868</v>
      </c>
      <c r="B50" s="29">
        <f>FORCINGS!M34</f>
        <v>-0.127</v>
      </c>
      <c r="C50" s="52">
        <f t="shared" si="3"/>
        <v>-0.01753230319092305</v>
      </c>
      <c r="D50" s="30">
        <f t="shared" si="4"/>
        <v>-0.12973234347264098</v>
      </c>
      <c r="E50" s="30">
        <f t="shared" si="0"/>
        <v>0.09257125046289591</v>
      </c>
      <c r="F50" s="30">
        <f t="shared" si="1"/>
        <v>-0.09779</v>
      </c>
      <c r="G50" s="53">
        <f t="shared" si="2"/>
        <v>0.25589666666666666</v>
      </c>
      <c r="H50" s="10"/>
      <c r="I50" s="43">
        <v>1868</v>
      </c>
      <c r="J50" s="45">
        <v>-0.297</v>
      </c>
      <c r="K50" s="45">
        <f t="shared" si="8"/>
        <v>0.18666666666666668</v>
      </c>
      <c r="L50" s="81">
        <v>-0.32135865</v>
      </c>
      <c r="M50" s="81">
        <f t="shared" si="5"/>
        <v>0.04670000000000002</v>
      </c>
      <c r="N50" s="81">
        <f t="shared" si="6"/>
        <v>0.023913606999999892</v>
      </c>
      <c r="O50" s="10"/>
      <c r="P50" s="45">
        <f t="shared" si="7"/>
        <v>4.917224689014688</v>
      </c>
      <c r="Q50" s="10"/>
      <c r="R50" s="10"/>
      <c r="S50" s="46"/>
      <c r="T50" s="46"/>
      <c r="U50" s="46"/>
      <c r="V50" s="46"/>
      <c r="W50" s="46"/>
      <c r="X50" s="46"/>
      <c r="Y50" s="46"/>
    </row>
    <row r="51" spans="1:25" ht="13.5">
      <c r="A51" s="51">
        <v>1869</v>
      </c>
      <c r="B51" s="29">
        <f>FORCINGS!M35</f>
        <v>-0.09699999999999999</v>
      </c>
      <c r="C51" s="52">
        <f t="shared" si="3"/>
        <v>-0.01831860107321733</v>
      </c>
      <c r="D51" s="30">
        <f t="shared" si="4"/>
        <v>-0.11731117310278921</v>
      </c>
      <c r="E51" s="30">
        <f t="shared" si="0"/>
        <v>0.10499242083274768</v>
      </c>
      <c r="F51" s="30">
        <f t="shared" si="1"/>
        <v>-0.07468999999999999</v>
      </c>
      <c r="G51" s="53">
        <f t="shared" si="2"/>
        <v>0.27899666666666667</v>
      </c>
      <c r="H51" s="10"/>
      <c r="I51" s="43">
        <v>1869</v>
      </c>
      <c r="J51" s="45">
        <v>-0.307</v>
      </c>
      <c r="K51" s="45">
        <f t="shared" si="8"/>
        <v>0.18500000000000003</v>
      </c>
      <c r="L51" s="81">
        <v>-0.31607324</v>
      </c>
      <c r="M51" s="81">
        <f t="shared" si="5"/>
        <v>0.03670000000000001</v>
      </c>
      <c r="N51" s="81">
        <f t="shared" si="6"/>
        <v>0.02919901699999994</v>
      </c>
      <c r="O51" s="10"/>
      <c r="P51" s="45">
        <f t="shared" si="7"/>
        <v>5.180315288020991</v>
      </c>
      <c r="Q51" s="10"/>
      <c r="R51" s="10"/>
      <c r="S51" s="46"/>
      <c r="T51" s="46"/>
      <c r="U51" s="46"/>
      <c r="V51" s="46"/>
      <c r="W51" s="46"/>
      <c r="X51" s="46"/>
      <c r="Y51" s="46"/>
    </row>
    <row r="52" spans="1:25" ht="13.5">
      <c r="A52" s="51">
        <v>1870</v>
      </c>
      <c r="B52" s="29">
        <f>FORCINGS!M36</f>
        <v>-0.043</v>
      </c>
      <c r="C52" s="52">
        <f t="shared" si="3"/>
        <v>-0.01901234101800057</v>
      </c>
      <c r="D52" s="30">
        <f t="shared" si="4"/>
        <v>-0.10289176650790248</v>
      </c>
      <c r="E52" s="30">
        <f t="shared" si="0"/>
        <v>0.11941182742763441</v>
      </c>
      <c r="F52" s="30">
        <f t="shared" si="1"/>
        <v>-0.03311</v>
      </c>
      <c r="G52" s="53">
        <f t="shared" si="2"/>
        <v>0.3205766666666666</v>
      </c>
      <c r="H52" s="10"/>
      <c r="I52" s="43">
        <v>1870</v>
      </c>
      <c r="J52" s="45">
        <v>-0.303</v>
      </c>
      <c r="K52" s="45">
        <f t="shared" si="8"/>
        <v>0.18333333333333335</v>
      </c>
      <c r="L52" s="81">
        <v>-0.31693104</v>
      </c>
      <c r="M52" s="81">
        <f t="shared" si="5"/>
        <v>0.040700000000000014</v>
      </c>
      <c r="N52" s="81">
        <f t="shared" si="6"/>
        <v>0.02834121699999992</v>
      </c>
      <c r="O52" s="10"/>
      <c r="P52" s="45">
        <f t="shared" si="7"/>
        <v>5.664647542461919</v>
      </c>
      <c r="Q52" s="10"/>
      <c r="R52" s="10"/>
      <c r="S52" s="46"/>
      <c r="T52" s="46"/>
      <c r="U52" s="46"/>
      <c r="V52" s="46"/>
      <c r="W52" s="46"/>
      <c r="X52" s="46"/>
      <c r="Y52" s="46"/>
    </row>
    <row r="53" spans="1:25" ht="13.5">
      <c r="A53" s="51">
        <v>1871</v>
      </c>
      <c r="B53" s="29">
        <f>FORCINGS!M37</f>
        <v>-0.067</v>
      </c>
      <c r="C53" s="52">
        <f t="shared" si="3"/>
        <v>-0.0196001680318338</v>
      </c>
      <c r="D53" s="30">
        <f t="shared" si="4"/>
        <v>-0.09262003567828922</v>
      </c>
      <c r="E53" s="30">
        <f t="shared" si="0"/>
        <v>0.12968355825724767</v>
      </c>
      <c r="F53" s="30">
        <f t="shared" si="1"/>
        <v>-0.051590000000000004</v>
      </c>
      <c r="G53" s="53">
        <f t="shared" si="2"/>
        <v>0.3020966666666666</v>
      </c>
      <c r="H53" s="10"/>
      <c r="I53" s="43">
        <v>1871</v>
      </c>
      <c r="J53" s="45">
        <v>-0.349</v>
      </c>
      <c r="K53" s="45">
        <f t="shared" si="8"/>
        <v>0.18166666666666667</v>
      </c>
      <c r="L53" s="81">
        <v>-0.3233226</v>
      </c>
      <c r="M53" s="81">
        <f t="shared" si="5"/>
        <v>-0.005299999999999971</v>
      </c>
      <c r="N53" s="81">
        <f t="shared" si="6"/>
        <v>0.0219496569999999</v>
      </c>
      <c r="O53" s="10"/>
      <c r="P53" s="45">
        <f t="shared" si="7"/>
        <v>6.218100209648733</v>
      </c>
      <c r="Q53" s="10"/>
      <c r="R53" s="10"/>
      <c r="S53" s="46"/>
      <c r="T53" s="46"/>
      <c r="U53" s="46"/>
      <c r="V53" s="46"/>
      <c r="W53" s="46"/>
      <c r="X53" s="46"/>
      <c r="Y53" s="46"/>
    </row>
    <row r="54" spans="1:25" ht="13.5">
      <c r="A54" s="51">
        <v>1872</v>
      </c>
      <c r="B54" s="29">
        <f>FORCINGS!M38</f>
        <v>-0.094</v>
      </c>
      <c r="C54" s="52">
        <f t="shared" si="3"/>
        <v>-0.02011189126430016</v>
      </c>
      <c r="D54" s="30">
        <f t="shared" si="4"/>
        <v>-0.08604926402812911</v>
      </c>
      <c r="E54" s="30">
        <f t="shared" si="0"/>
        <v>0.13625432990740777</v>
      </c>
      <c r="F54" s="30">
        <f t="shared" si="1"/>
        <v>-0.07238</v>
      </c>
      <c r="G54" s="53">
        <f t="shared" si="2"/>
        <v>0.28130666666666665</v>
      </c>
      <c r="H54" s="10"/>
      <c r="I54" s="43">
        <v>1872</v>
      </c>
      <c r="J54" s="45">
        <v>-0.275</v>
      </c>
      <c r="K54" s="45">
        <f t="shared" si="8"/>
        <v>0.18000000000000002</v>
      </c>
      <c r="L54" s="81">
        <v>-0.33010779</v>
      </c>
      <c r="M54" s="81">
        <f t="shared" si="5"/>
        <v>0.06869999999999998</v>
      </c>
      <c r="N54" s="81">
        <f t="shared" si="6"/>
        <v>0.015164466999999904</v>
      </c>
      <c r="O54" s="10"/>
      <c r="P54" s="45">
        <f t="shared" si="7"/>
        <v>6.712766261868253</v>
      </c>
      <c r="Q54" s="10"/>
      <c r="R54" s="10"/>
      <c r="S54" s="46"/>
      <c r="T54" s="46"/>
      <c r="U54" s="46"/>
      <c r="V54" s="46"/>
      <c r="W54" s="46"/>
      <c r="X54" s="46"/>
      <c r="Y54" s="46"/>
    </row>
    <row r="55" spans="1:25" ht="13.5">
      <c r="A55" s="51">
        <v>1873</v>
      </c>
      <c r="B55" s="29">
        <f>FORCINGS!M39</f>
        <v>-0.14100000000000001</v>
      </c>
      <c r="C55" s="52">
        <f t="shared" si="3"/>
        <v>-0.020573980372629076</v>
      </c>
      <c r="D55" s="30">
        <f t="shared" si="4"/>
        <v>-0.08407717554946775</v>
      </c>
      <c r="E55" s="30">
        <f t="shared" si="0"/>
        <v>0.13822641838606914</v>
      </c>
      <c r="F55" s="30">
        <f t="shared" si="1"/>
        <v>-0.10857000000000001</v>
      </c>
      <c r="G55" s="53">
        <f t="shared" si="2"/>
        <v>0.24511666666666665</v>
      </c>
      <c r="H55" s="10"/>
      <c r="I55" s="43">
        <v>1873</v>
      </c>
      <c r="J55" s="45">
        <v>-0.336</v>
      </c>
      <c r="K55" s="45">
        <f t="shared" si="8"/>
        <v>0.17833333333333334</v>
      </c>
      <c r="L55" s="81">
        <v>-0.33016538</v>
      </c>
      <c r="M55" s="81">
        <f t="shared" si="5"/>
        <v>0.007699999999999985</v>
      </c>
      <c r="N55" s="81">
        <f t="shared" si="6"/>
        <v>0.015106876999999908</v>
      </c>
      <c r="O55" s="10"/>
      <c r="P55" s="45">
        <f t="shared" si="7"/>
        <v>6.898481583223074</v>
      </c>
      <c r="Q55" s="10"/>
      <c r="R55" s="10"/>
      <c r="S55" s="46"/>
      <c r="T55" s="46"/>
      <c r="U55" s="46"/>
      <c r="V55" s="46"/>
      <c r="W55" s="46"/>
      <c r="X55" s="46"/>
      <c r="Y55" s="46"/>
    </row>
    <row r="56" spans="1:25" ht="13.5">
      <c r="A56" s="51">
        <v>1874</v>
      </c>
      <c r="B56" s="29">
        <f>FORCINGS!M40</f>
        <v>-0.15</v>
      </c>
      <c r="C56" s="52">
        <f t="shared" si="3"/>
        <v>-0.021019010764428362</v>
      </c>
      <c r="D56" s="30">
        <f t="shared" si="4"/>
        <v>-0.0831229885598613</v>
      </c>
      <c r="E56" s="30">
        <f t="shared" si="0"/>
        <v>0.1391806053756756</v>
      </c>
      <c r="F56" s="30">
        <f t="shared" si="1"/>
        <v>-0.11549999999999999</v>
      </c>
      <c r="G56" s="53">
        <f t="shared" si="2"/>
        <v>0.23818666666666666</v>
      </c>
      <c r="H56" s="10"/>
      <c r="I56" s="43">
        <v>1874</v>
      </c>
      <c r="J56" s="45">
        <v>-0.376</v>
      </c>
      <c r="K56" s="45">
        <f t="shared" si="8"/>
        <v>0.17666666666666667</v>
      </c>
      <c r="L56" s="81">
        <v>-0.31930438</v>
      </c>
      <c r="M56" s="81">
        <f t="shared" si="5"/>
        <v>-0.032299999999999995</v>
      </c>
      <c r="N56" s="81">
        <f t="shared" si="6"/>
        <v>0.025967876999999917</v>
      </c>
      <c r="O56" s="10"/>
      <c r="P56" s="45">
        <f t="shared" si="7"/>
        <v>6.7350528171392</v>
      </c>
      <c r="Q56" s="10"/>
      <c r="R56" s="10"/>
      <c r="S56" s="46"/>
      <c r="T56" s="46"/>
      <c r="U56" s="46"/>
      <c r="V56" s="46"/>
      <c r="W56" s="46"/>
      <c r="X56" s="46"/>
      <c r="Y56" s="46"/>
    </row>
    <row r="57" spans="1:25" ht="13.5">
      <c r="A57" s="51">
        <v>1875</v>
      </c>
      <c r="B57" s="29">
        <f>FORCINGS!M41</f>
        <v>-0.21000000000000002</v>
      </c>
      <c r="C57" s="52">
        <f t="shared" si="3"/>
        <v>-0.021454235440818755</v>
      </c>
      <c r="D57" s="30">
        <f t="shared" si="4"/>
        <v>-0.08683561994502273</v>
      </c>
      <c r="E57" s="30">
        <f t="shared" si="0"/>
        <v>0.13546797399051416</v>
      </c>
      <c r="F57" s="30">
        <f t="shared" si="1"/>
        <v>-0.1617</v>
      </c>
      <c r="G57" s="53">
        <f t="shared" si="2"/>
        <v>0.19198666666666664</v>
      </c>
      <c r="H57" s="10"/>
      <c r="I57" s="43">
        <v>1875</v>
      </c>
      <c r="J57" s="45">
        <v>-0.409</v>
      </c>
      <c r="K57" s="45">
        <f t="shared" si="8"/>
        <v>0.17500000000000002</v>
      </c>
      <c r="L57" s="81">
        <v>-0.29902825</v>
      </c>
      <c r="M57" s="81">
        <f t="shared" si="5"/>
        <v>-0.06529999999999997</v>
      </c>
      <c r="N57" s="81">
        <f t="shared" si="6"/>
        <v>0.04624400699999992</v>
      </c>
      <c r="O57" s="10"/>
      <c r="P57" s="45">
        <f t="shared" si="7"/>
        <v>6.164472446106613</v>
      </c>
      <c r="Q57" s="10"/>
      <c r="R57" s="10"/>
      <c r="S57" s="46"/>
      <c r="T57" s="46"/>
      <c r="U57" s="46"/>
      <c r="V57" s="46"/>
      <c r="W57" s="46"/>
      <c r="X57" s="46"/>
      <c r="Y57" s="46"/>
    </row>
    <row r="58" spans="1:25" ht="13.5">
      <c r="A58" s="51">
        <v>1876</v>
      </c>
      <c r="B58" s="29">
        <f>FORCINGS!M42</f>
        <v>-0.246</v>
      </c>
      <c r="C58" s="52">
        <f t="shared" si="3"/>
        <v>-0.021912428183424218</v>
      </c>
      <c r="D58" s="30">
        <f t="shared" si="4"/>
        <v>-0.09267260096180008</v>
      </c>
      <c r="E58" s="30">
        <f t="shared" si="0"/>
        <v>0.1296309929737368</v>
      </c>
      <c r="F58" s="30">
        <f t="shared" si="1"/>
        <v>-0.18942</v>
      </c>
      <c r="G58" s="53">
        <f t="shared" si="2"/>
        <v>0.16426666666666664</v>
      </c>
      <c r="H58" s="10"/>
      <c r="I58" s="43">
        <v>1876</v>
      </c>
      <c r="J58" s="45">
        <v>-0.375</v>
      </c>
      <c r="K58" s="45">
        <f t="shared" si="8"/>
        <v>0.17333333333333334</v>
      </c>
      <c r="L58" s="81">
        <v>-0.2735977</v>
      </c>
      <c r="M58" s="81">
        <f t="shared" si="5"/>
        <v>-0.031299999999999994</v>
      </c>
      <c r="N58" s="81">
        <f t="shared" si="6"/>
        <v>0.07167455699999992</v>
      </c>
      <c r="O58" s="10"/>
      <c r="P58" s="45">
        <f t="shared" si="7"/>
        <v>5.411761869584958</v>
      </c>
      <c r="Q58" s="10"/>
      <c r="R58" s="10"/>
      <c r="S58" s="46"/>
      <c r="T58" s="46"/>
      <c r="U58" s="46"/>
      <c r="V58" s="46"/>
      <c r="W58" s="46"/>
      <c r="X58" s="46"/>
      <c r="Y58" s="46"/>
    </row>
    <row r="59" spans="1:25" ht="13.5">
      <c r="A59" s="51">
        <v>1877</v>
      </c>
      <c r="B59" s="29">
        <f>FORCINGS!M43</f>
        <v>-0.269</v>
      </c>
      <c r="C59" s="52">
        <f t="shared" si="3"/>
        <v>-0.022408315474255074</v>
      </c>
      <c r="D59" s="30">
        <f t="shared" si="4"/>
        <v>-0.09932317484525119</v>
      </c>
      <c r="E59" s="30">
        <f t="shared" si="0"/>
        <v>0.1229804190902857</v>
      </c>
      <c r="F59" s="30">
        <f t="shared" si="1"/>
        <v>-0.20713</v>
      </c>
      <c r="G59" s="53">
        <f t="shared" si="2"/>
        <v>0.14655666666666664</v>
      </c>
      <c r="H59" s="10"/>
      <c r="I59" s="43">
        <v>1877</v>
      </c>
      <c r="J59" s="45">
        <v>-0.129</v>
      </c>
      <c r="K59" s="45">
        <f t="shared" si="8"/>
        <v>0.1716666666666667</v>
      </c>
      <c r="L59" s="81">
        <v>-0.24865454</v>
      </c>
      <c r="M59" s="81">
        <f t="shared" si="5"/>
        <v>0.2147</v>
      </c>
      <c r="N59" s="81">
        <f t="shared" si="6"/>
        <v>0.09661771699999991</v>
      </c>
      <c r="O59" s="10"/>
      <c r="P59" s="45">
        <f t="shared" si="7"/>
        <v>4.686635442972363</v>
      </c>
      <c r="Q59" s="10"/>
      <c r="R59" s="10"/>
      <c r="S59" s="46"/>
      <c r="T59" s="46"/>
      <c r="U59" s="46"/>
      <c r="V59" s="46"/>
      <c r="W59" s="46"/>
      <c r="X59" s="46"/>
      <c r="Y59" s="46"/>
    </row>
    <row r="60" spans="1:25" ht="13.5">
      <c r="A60" s="51">
        <v>1878</v>
      </c>
      <c r="B60" s="29">
        <f>FORCINGS!M44</f>
        <v>-0.235</v>
      </c>
      <c r="C60" s="52">
        <f t="shared" si="3"/>
        <v>-0.022947334808727016</v>
      </c>
      <c r="D60" s="30">
        <f t="shared" si="4"/>
        <v>-0.10239778445277098</v>
      </c>
      <c r="E60" s="30">
        <f t="shared" si="0"/>
        <v>0.11990580948276591</v>
      </c>
      <c r="F60" s="30">
        <f t="shared" si="1"/>
        <v>-0.18095</v>
      </c>
      <c r="G60" s="53">
        <f t="shared" si="2"/>
        <v>0.17273666666666665</v>
      </c>
      <c r="H60" s="10"/>
      <c r="I60" s="43">
        <v>1878</v>
      </c>
      <c r="J60" s="45">
        <v>-0.018</v>
      </c>
      <c r="K60" s="45">
        <f t="shared" si="8"/>
        <v>0.17</v>
      </c>
      <c r="L60" s="81">
        <v>-0.2298663</v>
      </c>
      <c r="M60" s="81">
        <f t="shared" si="5"/>
        <v>0.3257</v>
      </c>
      <c r="N60" s="81">
        <f t="shared" si="6"/>
        <v>0.11540595699999992</v>
      </c>
      <c r="O60" s="10"/>
      <c r="P60" s="45">
        <f t="shared" si="7"/>
        <v>4.233236282768996</v>
      </c>
      <c r="Q60" s="10"/>
      <c r="R60" s="10"/>
      <c r="S60" s="46"/>
      <c r="T60" s="46"/>
      <c r="U60" s="46"/>
      <c r="V60" s="46"/>
      <c r="W60" s="46"/>
      <c r="X60" s="46"/>
      <c r="Y60" s="46"/>
    </row>
    <row r="61" spans="1:25" ht="13.5">
      <c r="A61" s="51">
        <v>1879</v>
      </c>
      <c r="B61" s="29">
        <f>FORCINGS!M45</f>
        <v>-0.2</v>
      </c>
      <c r="C61" s="52">
        <f t="shared" si="3"/>
        <v>-0.023504123559832477</v>
      </c>
      <c r="D61" s="30">
        <f t="shared" si="4"/>
        <v>-0.10239714633305083</v>
      </c>
      <c r="E61" s="30">
        <f t="shared" si="0"/>
        <v>0.11990644760248606</v>
      </c>
      <c r="F61" s="30">
        <f t="shared" si="1"/>
        <v>-0.15400000000000003</v>
      </c>
      <c r="G61" s="53">
        <f t="shared" si="2"/>
        <v>0.19968666666666662</v>
      </c>
      <c r="H61" s="10"/>
      <c r="I61" s="43">
        <v>1879</v>
      </c>
      <c r="J61" s="45">
        <v>-0.26</v>
      </c>
      <c r="K61" s="45">
        <f t="shared" si="8"/>
        <v>0.16833333333333333</v>
      </c>
      <c r="L61" s="81">
        <v>-0.22284782</v>
      </c>
      <c r="M61" s="81">
        <f t="shared" si="5"/>
        <v>0.0837</v>
      </c>
      <c r="N61" s="81">
        <f t="shared" si="6"/>
        <v>0.12242443699999991</v>
      </c>
      <c r="O61" s="10"/>
      <c r="P61" s="45">
        <f t="shared" si="7"/>
        <v>4.1459636962550706</v>
      </c>
      <c r="Q61" s="10"/>
      <c r="R61" s="10"/>
      <c r="S61" s="46"/>
      <c r="T61" s="46"/>
      <c r="U61" s="46"/>
      <c r="V61" s="46"/>
      <c r="W61" s="46"/>
      <c r="X61" s="46"/>
      <c r="Y61" s="46"/>
    </row>
    <row r="62" spans="1:25" ht="13.5">
      <c r="A62" s="51">
        <v>1880</v>
      </c>
      <c r="B62" s="29">
        <f>FORCINGS!M46</f>
        <v>-0.15000000000000002</v>
      </c>
      <c r="C62" s="52">
        <f t="shared" si="3"/>
        <v>-0.02405700586342719</v>
      </c>
      <c r="D62" s="30">
        <f t="shared" si="4"/>
        <v>-0.0986934636205666</v>
      </c>
      <c r="E62" s="30">
        <f t="shared" si="0"/>
        <v>0.1236101303149703</v>
      </c>
      <c r="F62" s="30">
        <f t="shared" si="1"/>
        <v>-0.11550000000000002</v>
      </c>
      <c r="G62" s="53">
        <f t="shared" si="2"/>
        <v>0.23818666666666663</v>
      </c>
      <c r="H62" s="10"/>
      <c r="I62" s="43">
        <v>1880</v>
      </c>
      <c r="J62" s="45">
        <v>-0.249</v>
      </c>
      <c r="K62" s="45">
        <f t="shared" si="8"/>
        <v>0.16666666666666669</v>
      </c>
      <c r="L62" s="81">
        <v>-0.23083061</v>
      </c>
      <c r="M62" s="81">
        <f t="shared" si="5"/>
        <v>0.0947</v>
      </c>
      <c r="N62" s="81">
        <f t="shared" si="6"/>
        <v>0.11444164699999992</v>
      </c>
      <c r="O62" s="10"/>
      <c r="P62" s="45">
        <f t="shared" si="7"/>
        <v>4.52261658222087</v>
      </c>
      <c r="Q62" s="10"/>
      <c r="R62" s="10"/>
      <c r="S62" s="46"/>
      <c r="T62" s="46"/>
      <c r="U62" s="46"/>
      <c r="V62" s="46"/>
      <c r="W62" s="46"/>
      <c r="X62" s="46"/>
      <c r="Y62" s="46"/>
    </row>
    <row r="63" spans="1:25" ht="13.5">
      <c r="A63" s="51">
        <v>1881</v>
      </c>
      <c r="B63" s="29">
        <f>FORCINGS!M47</f>
        <v>-0.114</v>
      </c>
      <c r="C63" s="52">
        <f t="shared" si="3"/>
        <v>-0.024580058159389222</v>
      </c>
      <c r="D63" s="30">
        <f t="shared" si="4"/>
        <v>-0.09292631985296235</v>
      </c>
      <c r="E63" s="30">
        <f t="shared" si="0"/>
        <v>0.12937727408257454</v>
      </c>
      <c r="F63" s="30">
        <f t="shared" si="1"/>
        <v>-0.08778000000000001</v>
      </c>
      <c r="G63" s="53">
        <f t="shared" si="2"/>
        <v>0.2659066666666666</v>
      </c>
      <c r="H63" s="10"/>
      <c r="I63" s="43">
        <v>1881</v>
      </c>
      <c r="J63" s="45">
        <v>-0.25</v>
      </c>
      <c r="K63" s="45">
        <f t="shared" si="8"/>
        <v>0.165</v>
      </c>
      <c r="L63" s="81">
        <v>-0.25099466</v>
      </c>
      <c r="M63" s="81">
        <f t="shared" si="5"/>
        <v>0.0937</v>
      </c>
      <c r="N63" s="81">
        <f t="shared" si="6"/>
        <v>0.09427759699999994</v>
      </c>
      <c r="O63" s="10"/>
      <c r="P63" s="45">
        <f t="shared" si="7"/>
        <v>5.314336390733458</v>
      </c>
      <c r="Q63" s="10"/>
      <c r="R63" s="10"/>
      <c r="S63" s="46"/>
      <c r="T63" s="46"/>
      <c r="U63" s="46"/>
      <c r="V63" s="46"/>
      <c r="W63" s="46"/>
      <c r="X63" s="46"/>
      <c r="Y63" s="46"/>
    </row>
    <row r="64" spans="1:25" ht="13.5">
      <c r="A64" s="51">
        <v>1882</v>
      </c>
      <c r="B64" s="29">
        <f>FORCINGS!M48</f>
        <v>-0.321</v>
      </c>
      <c r="C64" s="52">
        <f t="shared" si="3"/>
        <v>-0.02505902876133778</v>
      </c>
      <c r="D64" s="30">
        <f t="shared" si="4"/>
        <v>-0.10359230355853091</v>
      </c>
      <c r="E64" s="30">
        <f aca="true" t="shared" si="9" ref="E64:E95">D64-$D$190</f>
        <v>0.11871129037700598</v>
      </c>
      <c r="F64" s="30">
        <f aca="true" t="shared" si="10" ref="F64:F95">$D$19*B64</f>
        <v>-0.24717</v>
      </c>
      <c r="G64" s="53">
        <f aca="true" t="shared" si="11" ref="G64:G95">F64-$F$190</f>
        <v>0.10651666666666665</v>
      </c>
      <c r="H64" s="10"/>
      <c r="I64" s="43">
        <v>1882</v>
      </c>
      <c r="J64" s="45">
        <v>-0.255</v>
      </c>
      <c r="K64" s="45">
        <f t="shared" si="8"/>
        <v>0.16333333333333333</v>
      </c>
      <c r="L64" s="81">
        <v>-0.27658611</v>
      </c>
      <c r="M64" s="81">
        <f t="shared" si="5"/>
        <v>0.0887</v>
      </c>
      <c r="N64" s="81">
        <f t="shared" si="6"/>
        <v>0.06868614699999992</v>
      </c>
      <c r="O64" s="10"/>
      <c r="P64" s="45">
        <f t="shared" si="7"/>
        <v>5.857310756782052</v>
      </c>
      <c r="Q64" s="10"/>
      <c r="R64" s="10"/>
      <c r="S64" s="46"/>
      <c r="T64" s="46"/>
      <c r="U64" s="46"/>
      <c r="V64" s="46"/>
      <c r="W64" s="46"/>
      <c r="X64" s="46"/>
      <c r="Y64" s="46"/>
    </row>
    <row r="65" spans="1:25" ht="13.5">
      <c r="A65" s="51">
        <v>1883</v>
      </c>
      <c r="B65" s="29">
        <f>FORCINGS!M49</f>
        <v>-1.164</v>
      </c>
      <c r="C65" s="52">
        <f aca="true" t="shared" si="12" ref="C65:C96">C64+$D$23*$D$26*(D64-C64)/(0.5*$D$25*($D$20+$D$21))</f>
        <v>-0.02560938995111651</v>
      </c>
      <c r="D65" s="30">
        <f aca="true" t="shared" si="13" ref="D65:D96">D64+$D$23*(B65-$D$26*(D64-C64)/(0.5*($D$20+$D$21))-(D64/$D$19))/$D$24</f>
        <v>-0.17560726944538224</v>
      </c>
      <c r="E65" s="30">
        <f t="shared" si="9"/>
        <v>0.04669632449015465</v>
      </c>
      <c r="F65" s="30">
        <f t="shared" si="10"/>
        <v>-0.89628</v>
      </c>
      <c r="G65" s="53">
        <f t="shared" si="11"/>
        <v>-0.5425933333333333</v>
      </c>
      <c r="H65" s="10"/>
      <c r="I65" s="43">
        <v>1883</v>
      </c>
      <c r="J65" s="45">
        <v>-0.306</v>
      </c>
      <c r="K65" s="45">
        <f t="shared" si="8"/>
        <v>0.16166666666666668</v>
      </c>
      <c r="L65" s="81">
        <v>-0.2999774</v>
      </c>
      <c r="M65" s="81">
        <f t="shared" si="5"/>
        <v>0.03770000000000001</v>
      </c>
      <c r="N65" s="81">
        <f t="shared" si="6"/>
        <v>0.04529485699999991</v>
      </c>
      <c r="O65" s="10"/>
      <c r="P65" s="45">
        <f t="shared" si="7"/>
        <v>4.598337937153282</v>
      </c>
      <c r="Q65" s="10"/>
      <c r="R65" s="10"/>
      <c r="S65" s="46"/>
      <c r="T65" s="46"/>
      <c r="U65" s="46"/>
      <c r="V65" s="46"/>
      <c r="W65" s="46"/>
      <c r="X65" s="46"/>
      <c r="Y65" s="46"/>
    </row>
    <row r="66" spans="1:25" ht="13.5">
      <c r="A66" s="51">
        <v>1884</v>
      </c>
      <c r="B66" s="29">
        <f>FORCINGS!M50</f>
        <v>-2.412</v>
      </c>
      <c r="C66" s="52">
        <f t="shared" si="12"/>
        <v>-0.026660575090612326</v>
      </c>
      <c r="D66" s="30">
        <f t="shared" si="13"/>
        <v>-0.3294294103022044</v>
      </c>
      <c r="E66" s="30">
        <f t="shared" si="9"/>
        <v>-0.10712581636666751</v>
      </c>
      <c r="F66" s="30">
        <f t="shared" si="10"/>
        <v>-1.85724</v>
      </c>
      <c r="G66" s="53">
        <f t="shared" si="11"/>
        <v>-1.5035533333333333</v>
      </c>
      <c r="H66" s="10"/>
      <c r="I66" s="43">
        <v>1884</v>
      </c>
      <c r="J66" s="45">
        <v>-0.37</v>
      </c>
      <c r="K66" s="45">
        <f t="shared" si="8"/>
        <v>0.16000000000000003</v>
      </c>
      <c r="L66" s="81">
        <v>-0.31555956</v>
      </c>
      <c r="M66" s="81">
        <f t="shared" si="5"/>
        <v>-0.02629999999999999</v>
      </c>
      <c r="N66" s="81">
        <f t="shared" si="6"/>
        <v>0.0297126969999999</v>
      </c>
      <c r="O66" s="10"/>
      <c r="P66" s="45">
        <f t="shared" si="7"/>
        <v>1.6970556830080377</v>
      </c>
      <c r="Q66" s="10"/>
      <c r="R66" s="10"/>
      <c r="S66" s="46"/>
      <c r="T66" s="46"/>
      <c r="U66" s="46"/>
      <c r="V66" s="46"/>
      <c r="W66" s="46"/>
      <c r="X66" s="46"/>
      <c r="Y66" s="46"/>
    </row>
    <row r="67" spans="1:25" ht="13.5">
      <c r="A67" s="51">
        <v>1885</v>
      </c>
      <c r="B67" s="29">
        <f>FORCINGS!M51</f>
        <v>-2.995</v>
      </c>
      <c r="C67" s="52">
        <f t="shared" si="12"/>
        <v>-0.028782379087775162</v>
      </c>
      <c r="D67" s="30">
        <f t="shared" si="13"/>
        <v>-0.5022683578538443</v>
      </c>
      <c r="E67" s="30">
        <f t="shared" si="9"/>
        <v>-0.2799647639183074</v>
      </c>
      <c r="F67" s="30">
        <f t="shared" si="10"/>
        <v>-2.30615</v>
      </c>
      <c r="G67" s="53">
        <f t="shared" si="11"/>
        <v>-1.9524633333333334</v>
      </c>
      <c r="H67" s="10"/>
      <c r="I67" s="43">
        <v>1885</v>
      </c>
      <c r="J67" s="45">
        <v>-0.362</v>
      </c>
      <c r="K67" s="45">
        <f t="shared" si="8"/>
        <v>0.15833333333333335</v>
      </c>
      <c r="L67" s="81">
        <v>-0.32471731</v>
      </c>
      <c r="M67" s="81">
        <f t="shared" si="5"/>
        <v>-0.018299999999999983</v>
      </c>
      <c r="N67" s="81">
        <f t="shared" si="6"/>
        <v>0.020554946999999935</v>
      </c>
      <c r="O67" s="10"/>
      <c r="P67" s="45">
        <f t="shared" si="7"/>
        <v>0.07988969940009384</v>
      </c>
      <c r="Q67" s="10"/>
      <c r="R67" s="10"/>
      <c r="S67" s="46"/>
      <c r="T67" s="46"/>
      <c r="U67" s="46"/>
      <c r="V67" s="46"/>
      <c r="W67" s="46"/>
      <c r="X67" s="46"/>
      <c r="Y67" s="46"/>
    </row>
    <row r="68" spans="1:25" ht="13.5">
      <c r="A68" s="51">
        <v>1886</v>
      </c>
      <c r="B68" s="29">
        <f>FORCINGS!M52</f>
        <v>-2.382</v>
      </c>
      <c r="C68" s="52">
        <f t="shared" si="12"/>
        <v>-0.032100568826967775</v>
      </c>
      <c r="D68" s="30">
        <f t="shared" si="13"/>
        <v>-0.6017264316409547</v>
      </c>
      <c r="E68" s="30">
        <f t="shared" si="9"/>
        <v>-0.37942283770541785</v>
      </c>
      <c r="F68" s="30">
        <f t="shared" si="10"/>
        <v>-1.83414</v>
      </c>
      <c r="G68" s="53">
        <f t="shared" si="11"/>
        <v>-1.4804533333333334</v>
      </c>
      <c r="H68" s="10"/>
      <c r="I68" s="43">
        <v>1886</v>
      </c>
      <c r="J68" s="45">
        <v>-0.289</v>
      </c>
      <c r="K68" s="45">
        <f t="shared" si="8"/>
        <v>0.15666666666666668</v>
      </c>
      <c r="L68" s="81">
        <v>-0.33088055</v>
      </c>
      <c r="M68" s="81">
        <f t="shared" si="5"/>
        <v>0.054700000000000026</v>
      </c>
      <c r="N68" s="81">
        <f t="shared" si="6"/>
        <v>0.01439170699999992</v>
      </c>
      <c r="O68" s="10"/>
      <c r="P68" s="45">
        <f t="shared" si="7"/>
        <v>0.09600354577220482</v>
      </c>
      <c r="Q68" s="10"/>
      <c r="R68" s="10"/>
      <c r="S68" s="46"/>
      <c r="T68" s="46"/>
      <c r="U68" s="46"/>
      <c r="V68" s="46"/>
      <c r="W68" s="46"/>
      <c r="X68" s="46"/>
      <c r="Y68" s="46"/>
    </row>
    <row r="69" spans="1:25" ht="13.5">
      <c r="A69" s="51">
        <v>1887</v>
      </c>
      <c r="B69" s="29">
        <f>FORCINGS!M53</f>
        <v>-1.452</v>
      </c>
      <c r="C69" s="52">
        <f t="shared" si="12"/>
        <v>-0.03609250687356819</v>
      </c>
      <c r="D69" s="30">
        <f t="shared" si="13"/>
        <v>-0.6159318911685895</v>
      </c>
      <c r="E69" s="30">
        <f t="shared" si="9"/>
        <v>-0.3936282972330526</v>
      </c>
      <c r="F69" s="30">
        <f t="shared" si="10"/>
        <v>-1.11804</v>
      </c>
      <c r="G69" s="53">
        <f t="shared" si="11"/>
        <v>-0.7643533333333332</v>
      </c>
      <c r="H69" s="10"/>
      <c r="I69" s="43">
        <v>1887</v>
      </c>
      <c r="J69" s="45">
        <v>-0.375</v>
      </c>
      <c r="K69" s="45">
        <f t="shared" si="8"/>
        <v>0.15500000000000003</v>
      </c>
      <c r="L69" s="81">
        <v>-0.33632778</v>
      </c>
      <c r="M69" s="81">
        <f t="shared" si="5"/>
        <v>-0.031299999999999994</v>
      </c>
      <c r="N69" s="81">
        <f t="shared" si="6"/>
        <v>0.008944476999999895</v>
      </c>
      <c r="O69" s="10"/>
      <c r="P69" s="45">
        <f t="shared" si="7"/>
        <v>0.1366638616097962</v>
      </c>
      <c r="Q69" s="10"/>
      <c r="R69" s="10"/>
      <c r="S69" s="46"/>
      <c r="T69" s="46"/>
      <c r="U69" s="46"/>
      <c r="V69" s="46"/>
      <c r="W69" s="46"/>
      <c r="X69" s="46"/>
      <c r="Y69" s="46"/>
    </row>
    <row r="70" spans="1:25" ht="13.5">
      <c r="A70" s="51">
        <v>1888</v>
      </c>
      <c r="B70" s="29">
        <f>FORCINGS!M54</f>
        <v>-1.04</v>
      </c>
      <c r="C70" s="52">
        <f t="shared" si="12"/>
        <v>-0.0401560212787077</v>
      </c>
      <c r="D70" s="30">
        <f t="shared" si="13"/>
        <v>-0.5973105447245266</v>
      </c>
      <c r="E70" s="30">
        <f t="shared" si="9"/>
        <v>-0.3750069507889897</v>
      </c>
      <c r="F70" s="30">
        <f t="shared" si="10"/>
        <v>-0.8008000000000001</v>
      </c>
      <c r="G70" s="53">
        <f t="shared" si="11"/>
        <v>-0.4471133333333334</v>
      </c>
      <c r="H70" s="10"/>
      <c r="I70" s="43">
        <v>1888</v>
      </c>
      <c r="J70" s="45">
        <v>-0.34</v>
      </c>
      <c r="K70" s="45">
        <f t="shared" si="8"/>
        <v>0.15333333333333335</v>
      </c>
      <c r="L70" s="81">
        <v>-0.34496956</v>
      </c>
      <c r="M70" s="81">
        <f t="shared" si="5"/>
        <v>0.003699999999999981</v>
      </c>
      <c r="N70" s="81">
        <f t="shared" si="6"/>
        <v>0.0003026969999999074</v>
      </c>
      <c r="O70" s="10"/>
      <c r="P70" s="45">
        <f t="shared" si="7"/>
        <v>0.03837525334921715</v>
      </c>
      <c r="Q70" s="10"/>
      <c r="R70" s="10"/>
      <c r="S70" s="46"/>
      <c r="T70" s="46"/>
      <c r="U70" s="46"/>
      <c r="V70" s="46"/>
      <c r="W70" s="46"/>
      <c r="X70" s="46"/>
      <c r="Y70" s="46"/>
    </row>
    <row r="71" spans="1:25" ht="13.5">
      <c r="A71" s="51">
        <v>1889</v>
      </c>
      <c r="B71" s="29">
        <f>FORCINGS!M55</f>
        <v>-1.312</v>
      </c>
      <c r="C71" s="52">
        <f t="shared" si="12"/>
        <v>-0.044060560179016</v>
      </c>
      <c r="D71" s="30">
        <f t="shared" si="13"/>
        <v>-0.6022642285658484</v>
      </c>
      <c r="E71" s="30">
        <f t="shared" si="9"/>
        <v>-0.3799606346303115</v>
      </c>
      <c r="F71" s="30">
        <f t="shared" si="10"/>
        <v>-1.01024</v>
      </c>
      <c r="G71" s="53">
        <f t="shared" si="11"/>
        <v>-0.6565533333333333</v>
      </c>
      <c r="H71" s="10"/>
      <c r="I71" s="43">
        <v>1889</v>
      </c>
      <c r="J71" s="45">
        <v>-0.223</v>
      </c>
      <c r="K71" s="45">
        <f t="shared" si="8"/>
        <v>0.15166666666666667</v>
      </c>
      <c r="L71" s="81">
        <v>-0.35931341</v>
      </c>
      <c r="M71" s="81">
        <f t="shared" si="5"/>
        <v>0.1207</v>
      </c>
      <c r="N71" s="81">
        <f t="shared" si="6"/>
        <v>-0.014041153000000084</v>
      </c>
      <c r="O71" s="10"/>
      <c r="P71" s="45">
        <f t="shared" si="7"/>
        <v>0.01853288716054038</v>
      </c>
      <c r="Q71" s="10"/>
      <c r="R71" s="10"/>
      <c r="S71" s="46"/>
      <c r="T71" s="46"/>
      <c r="U71" s="46"/>
      <c r="V71" s="46"/>
      <c r="W71" s="46"/>
      <c r="X71" s="46"/>
      <c r="Y71" s="46"/>
    </row>
    <row r="72" spans="1:25" ht="13.5">
      <c r="A72" s="51">
        <v>1890</v>
      </c>
      <c r="B72" s="29">
        <f>FORCINGS!M56</f>
        <v>-1.266</v>
      </c>
      <c r="C72" s="52">
        <f t="shared" si="12"/>
        <v>-0.047972451487070925</v>
      </c>
      <c r="D72" s="30">
        <f t="shared" si="13"/>
        <v>-0.6032315456132152</v>
      </c>
      <c r="E72" s="30">
        <f t="shared" si="9"/>
        <v>-0.38092795167767834</v>
      </c>
      <c r="F72" s="30">
        <f t="shared" si="10"/>
        <v>-0.97482</v>
      </c>
      <c r="G72" s="53">
        <f t="shared" si="11"/>
        <v>-0.6211333333333333</v>
      </c>
      <c r="H72" s="10"/>
      <c r="I72" s="43">
        <v>1890</v>
      </c>
      <c r="J72" s="45">
        <v>-0.422</v>
      </c>
      <c r="K72" s="45">
        <f t="shared" si="8"/>
        <v>0.15000000000000002</v>
      </c>
      <c r="L72" s="81">
        <v>-0.37875364</v>
      </c>
      <c r="M72" s="81">
        <f t="shared" si="5"/>
        <v>-0.07829999999999998</v>
      </c>
      <c r="N72" s="81">
        <f t="shared" si="6"/>
        <v>-0.03348138300000009</v>
      </c>
      <c r="O72" s="10"/>
      <c r="P72" s="45">
        <f t="shared" si="7"/>
        <v>0.0002101169454083736</v>
      </c>
      <c r="Q72" s="10"/>
      <c r="R72" s="10"/>
      <c r="S72" s="46"/>
      <c r="T72" s="46"/>
      <c r="U72" s="46"/>
      <c r="V72" s="46"/>
      <c r="W72" s="46"/>
      <c r="X72" s="46"/>
      <c r="Y72" s="46"/>
    </row>
    <row r="73" spans="1:25" ht="13.5">
      <c r="A73" s="51">
        <v>1891</v>
      </c>
      <c r="B73" s="29">
        <f>FORCINGS!M57</f>
        <v>-1.046</v>
      </c>
      <c r="C73" s="52">
        <f t="shared" si="12"/>
        <v>-0.05186370721870694</v>
      </c>
      <c r="D73" s="30">
        <f t="shared" si="13"/>
        <v>-0.5878422943556039</v>
      </c>
      <c r="E73" s="30">
        <f t="shared" si="9"/>
        <v>-0.365538700420067</v>
      </c>
      <c r="F73" s="30">
        <f t="shared" si="10"/>
        <v>-0.80542</v>
      </c>
      <c r="G73" s="53">
        <f t="shared" si="11"/>
        <v>-0.4517333333333334</v>
      </c>
      <c r="H73" s="10"/>
      <c r="I73" s="43">
        <v>1891</v>
      </c>
      <c r="J73" s="45">
        <v>-0.383</v>
      </c>
      <c r="K73" s="45">
        <f t="shared" si="8"/>
        <v>0.14833333333333334</v>
      </c>
      <c r="L73" s="81">
        <v>-0.39783562</v>
      </c>
      <c r="M73" s="81">
        <f t="shared" si="5"/>
        <v>-0.0393</v>
      </c>
      <c r="N73" s="81">
        <f t="shared" si="6"/>
        <v>-0.052563363000000085</v>
      </c>
      <c r="O73" s="10"/>
      <c r="P73" s="45">
        <f t="shared" si="7"/>
        <v>0.04740724216222169</v>
      </c>
      <c r="Q73" s="10"/>
      <c r="R73" s="10"/>
      <c r="S73" s="46"/>
      <c r="T73" s="46"/>
      <c r="U73" s="46"/>
      <c r="V73" s="46"/>
      <c r="W73" s="46"/>
      <c r="X73" s="46"/>
      <c r="Y73" s="46"/>
    </row>
    <row r="74" spans="1:25" ht="13.5">
      <c r="A74" s="51">
        <v>1892</v>
      </c>
      <c r="B74" s="29">
        <f>FORCINGS!M58</f>
        <v>-0.575</v>
      </c>
      <c r="C74" s="52">
        <f t="shared" si="12"/>
        <v>-0.05561984515736232</v>
      </c>
      <c r="D74" s="30">
        <f t="shared" si="13"/>
        <v>-0.5399489130408445</v>
      </c>
      <c r="E74" s="30">
        <f t="shared" si="9"/>
        <v>-0.3176453191053076</v>
      </c>
      <c r="F74" s="30">
        <f t="shared" si="10"/>
        <v>-0.44275</v>
      </c>
      <c r="G74" s="53">
        <f t="shared" si="11"/>
        <v>-0.08906333333333333</v>
      </c>
      <c r="H74" s="10"/>
      <c r="I74" s="43">
        <v>1892</v>
      </c>
      <c r="J74" s="45">
        <v>-0.478</v>
      </c>
      <c r="K74" s="45">
        <f aca="true" t="shared" si="14" ref="K74:K95">0.2-0.15*(I74-$I$42)/90</f>
        <v>0.14666666666666667</v>
      </c>
      <c r="L74" s="81">
        <v>-0.40881153</v>
      </c>
      <c r="M74" s="81">
        <f t="shared" si="5"/>
        <v>-0.13429999999999997</v>
      </c>
      <c r="N74" s="81">
        <f t="shared" si="6"/>
        <v>-0.06353927300000006</v>
      </c>
      <c r="O74" s="10"/>
      <c r="P74" s="45">
        <f t="shared" si="7"/>
        <v>0.38637139504163115</v>
      </c>
      <c r="Q74" s="10"/>
      <c r="R74" s="10"/>
      <c r="S74" s="46"/>
      <c r="T74" s="46"/>
      <c r="U74" s="46"/>
      <c r="V74" s="46"/>
      <c r="W74" s="46"/>
      <c r="X74" s="46"/>
      <c r="Y74" s="46"/>
    </row>
    <row r="75" spans="1:25" ht="13.5">
      <c r="A75" s="51">
        <v>1893</v>
      </c>
      <c r="B75" s="29">
        <f>FORCINGS!M59</f>
        <v>-0.302</v>
      </c>
      <c r="C75" s="52">
        <f t="shared" si="12"/>
        <v>-0.05901402326508976</v>
      </c>
      <c r="D75" s="30">
        <f t="shared" si="13"/>
        <v>-0.479552586660633</v>
      </c>
      <c r="E75" s="30">
        <f t="shared" si="9"/>
        <v>-0.2572489927250961</v>
      </c>
      <c r="F75" s="30">
        <f t="shared" si="10"/>
        <v>-0.23254</v>
      </c>
      <c r="G75" s="53">
        <f t="shared" si="11"/>
        <v>0.12114666666666665</v>
      </c>
      <c r="H75" s="10"/>
      <c r="I75" s="43">
        <v>1893</v>
      </c>
      <c r="J75" s="45">
        <v>-0.502</v>
      </c>
      <c r="K75" s="45">
        <f t="shared" si="14"/>
        <v>0.14500000000000002</v>
      </c>
      <c r="L75" s="81">
        <v>-0.40880737</v>
      </c>
      <c r="M75" s="81">
        <f t="shared" si="5"/>
        <v>-0.1583</v>
      </c>
      <c r="N75" s="81">
        <f t="shared" si="6"/>
        <v>-0.06353511300000009</v>
      </c>
      <c r="O75" s="10"/>
      <c r="P75" s="45">
        <f t="shared" si="7"/>
        <v>1.0925061461213843</v>
      </c>
      <c r="Q75" s="10"/>
      <c r="R75" s="10"/>
      <c r="S75" s="46"/>
      <c r="T75" s="46"/>
      <c r="U75" s="46"/>
      <c r="V75" s="46"/>
      <c r="W75" s="46"/>
      <c r="X75" s="46"/>
      <c r="Y75" s="46"/>
    </row>
    <row r="76" spans="1:25" ht="13.5">
      <c r="A76" s="51">
        <v>1894</v>
      </c>
      <c r="B76" s="29">
        <f>FORCINGS!M60</f>
        <v>-0.129</v>
      </c>
      <c r="C76" s="52">
        <f t="shared" si="12"/>
        <v>-0.06196115751736573</v>
      </c>
      <c r="D76" s="30">
        <f t="shared" si="13"/>
        <v>-0.41610960882209613</v>
      </c>
      <c r="E76" s="30">
        <f t="shared" si="9"/>
        <v>-0.19380601488655924</v>
      </c>
      <c r="F76" s="30">
        <f t="shared" si="10"/>
        <v>-0.09933</v>
      </c>
      <c r="G76" s="53">
        <f t="shared" si="11"/>
        <v>0.2543566666666667</v>
      </c>
      <c r="H76" s="10"/>
      <c r="I76" s="43">
        <v>1894</v>
      </c>
      <c r="J76" s="45">
        <v>-0.435</v>
      </c>
      <c r="K76" s="45">
        <f t="shared" si="14"/>
        <v>0.14333333333333334</v>
      </c>
      <c r="L76" s="81">
        <v>-0.39842713</v>
      </c>
      <c r="M76" s="81">
        <f t="shared" si="5"/>
        <v>-0.09129999999999999</v>
      </c>
      <c r="N76" s="81">
        <f t="shared" si="6"/>
        <v>-0.0531548730000001</v>
      </c>
      <c r="O76" s="10"/>
      <c r="P76" s="45">
        <f t="shared" si="7"/>
        <v>2.038010853176916</v>
      </c>
      <c r="Q76" s="10"/>
      <c r="R76" s="10"/>
      <c r="S76" s="46"/>
      <c r="T76" s="46"/>
      <c r="U76" s="46"/>
      <c r="V76" s="46"/>
      <c r="W76" s="46"/>
      <c r="X76" s="46"/>
      <c r="Y76" s="46"/>
    </row>
    <row r="77" spans="1:25" ht="13.5">
      <c r="A77" s="51">
        <v>1895</v>
      </c>
      <c r="B77" s="29">
        <f>FORCINGS!M61</f>
        <v>-0.421</v>
      </c>
      <c r="C77" s="52">
        <f t="shared" si="12"/>
        <v>-0.06444302986410928</v>
      </c>
      <c r="D77" s="30">
        <f t="shared" si="13"/>
        <v>-0.38484562567042496</v>
      </c>
      <c r="E77" s="30">
        <f t="shared" si="9"/>
        <v>-0.16254203173488807</v>
      </c>
      <c r="F77" s="30">
        <f t="shared" si="10"/>
        <v>-0.32417</v>
      </c>
      <c r="G77" s="53">
        <f t="shared" si="11"/>
        <v>0.029516666666666636</v>
      </c>
      <c r="H77" s="10"/>
      <c r="I77" s="43">
        <v>1895</v>
      </c>
      <c r="J77" s="45">
        <v>-0.416</v>
      </c>
      <c r="K77" s="45">
        <f t="shared" si="14"/>
        <v>0.14166666666666666</v>
      </c>
      <c r="L77" s="81">
        <v>-0.37885566</v>
      </c>
      <c r="M77" s="81">
        <f t="shared" si="5"/>
        <v>-0.07229999999999998</v>
      </c>
      <c r="N77" s="81">
        <f t="shared" si="6"/>
        <v>-0.03358340300000007</v>
      </c>
      <c r="O77" s="10"/>
      <c r="P77" s="45">
        <f t="shared" si="7"/>
        <v>2.3314838585962807</v>
      </c>
      <c r="Q77" s="10"/>
      <c r="R77" s="10"/>
      <c r="S77" s="46"/>
      <c r="T77" s="46"/>
      <c r="U77" s="46"/>
      <c r="V77" s="46"/>
      <c r="W77" s="46"/>
      <c r="X77" s="46"/>
      <c r="Y77" s="46"/>
    </row>
    <row r="78" spans="1:25" ht="13.5">
      <c r="A78" s="51">
        <v>1896</v>
      </c>
      <c r="B78" s="29">
        <f>FORCINGS!M62</f>
        <v>-0.65</v>
      </c>
      <c r="C78" s="52">
        <f t="shared" si="12"/>
        <v>-0.06668841125551994</v>
      </c>
      <c r="D78" s="30">
        <f t="shared" si="13"/>
        <v>-0.3758669762937312</v>
      </c>
      <c r="E78" s="30">
        <f t="shared" si="9"/>
        <v>-0.15356338235819433</v>
      </c>
      <c r="F78" s="30">
        <f t="shared" si="10"/>
        <v>-0.5005000000000001</v>
      </c>
      <c r="G78" s="53">
        <f t="shared" si="11"/>
        <v>-0.1468133333333334</v>
      </c>
      <c r="H78" s="10"/>
      <c r="I78" s="43">
        <v>1896</v>
      </c>
      <c r="J78" s="45">
        <v>-0.238</v>
      </c>
      <c r="K78" s="45">
        <f t="shared" si="14"/>
        <v>0.14</v>
      </c>
      <c r="L78" s="81">
        <v>-0.35540411</v>
      </c>
      <c r="M78" s="81">
        <f t="shared" si="5"/>
        <v>0.10570000000000002</v>
      </c>
      <c r="N78" s="81">
        <f t="shared" si="6"/>
        <v>-0.01013185300000008</v>
      </c>
      <c r="O78" s="10"/>
      <c r="P78" s="45">
        <f t="shared" si="7"/>
        <v>2.0785550681108957</v>
      </c>
      <c r="Q78" s="10"/>
      <c r="R78" s="10"/>
      <c r="S78" s="46"/>
      <c r="T78" s="46"/>
      <c r="U78" s="46"/>
      <c r="V78" s="46"/>
      <c r="W78" s="46"/>
      <c r="X78" s="46"/>
      <c r="Y78" s="46"/>
    </row>
    <row r="79" spans="1:25" ht="13.5">
      <c r="A79" s="51">
        <v>1897</v>
      </c>
      <c r="B79" s="29">
        <f>FORCINGS!M63</f>
        <v>-0.6940000000000001</v>
      </c>
      <c r="C79" s="52">
        <f t="shared" si="12"/>
        <v>-0.06885513463930773</v>
      </c>
      <c r="D79" s="30">
        <f t="shared" si="13"/>
        <v>-0.371757728749991</v>
      </c>
      <c r="E79" s="30">
        <f t="shared" si="9"/>
        <v>-0.14945413481445413</v>
      </c>
      <c r="F79" s="30">
        <f t="shared" si="10"/>
        <v>-0.5343800000000001</v>
      </c>
      <c r="G79" s="53">
        <f t="shared" si="11"/>
        <v>-0.18069333333333343</v>
      </c>
      <c r="H79" s="10"/>
      <c r="I79" s="43">
        <v>1897</v>
      </c>
      <c r="J79" s="45">
        <v>-0.258</v>
      </c>
      <c r="K79" s="45">
        <f t="shared" si="14"/>
        <v>0.13833333333333336</v>
      </c>
      <c r="L79" s="81">
        <v>-0.33545043</v>
      </c>
      <c r="M79" s="81">
        <f t="shared" si="5"/>
        <v>0.0857</v>
      </c>
      <c r="N79" s="81">
        <f t="shared" si="6"/>
        <v>0.009821826999999894</v>
      </c>
      <c r="O79" s="10"/>
      <c r="P79" s="45">
        <f t="shared" si="7"/>
        <v>1.8078188207562107</v>
      </c>
      <c r="Q79" s="10"/>
      <c r="R79" s="10"/>
      <c r="S79" s="46"/>
      <c r="T79" s="46"/>
      <c r="U79" s="46"/>
      <c r="V79" s="46"/>
      <c r="W79" s="46"/>
      <c r="X79" s="46"/>
      <c r="Y79" s="46"/>
    </row>
    <row r="80" spans="1:25" ht="13.5">
      <c r="A80" s="51">
        <v>1898</v>
      </c>
      <c r="B80" s="29">
        <f>FORCINGS!M64</f>
        <v>-0.388</v>
      </c>
      <c r="C80" s="52">
        <f t="shared" si="12"/>
        <v>-0.0709778760188354</v>
      </c>
      <c r="D80" s="30">
        <f t="shared" si="13"/>
        <v>-0.34556513883207224</v>
      </c>
      <c r="E80" s="30">
        <f t="shared" si="9"/>
        <v>-0.12326154489653535</v>
      </c>
      <c r="F80" s="30">
        <f t="shared" si="10"/>
        <v>-0.29876</v>
      </c>
      <c r="G80" s="53">
        <f t="shared" si="11"/>
        <v>0.054926666666666624</v>
      </c>
      <c r="H80" s="10"/>
      <c r="I80" s="43">
        <v>1898</v>
      </c>
      <c r="J80" s="45">
        <v>-0.399</v>
      </c>
      <c r="K80" s="45">
        <f t="shared" si="14"/>
        <v>0.13666666666666666</v>
      </c>
      <c r="L80" s="81">
        <v>-0.32563628</v>
      </c>
      <c r="M80" s="81">
        <f t="shared" si="5"/>
        <v>-0.055300000000000016</v>
      </c>
      <c r="N80" s="81">
        <f t="shared" si="6"/>
        <v>0.019635976999999916</v>
      </c>
      <c r="O80" s="10"/>
      <c r="P80" s="45">
        <f t="shared" si="7"/>
        <v>2.192741229469229</v>
      </c>
      <c r="Q80" s="10"/>
      <c r="R80" s="10"/>
      <c r="S80" s="46"/>
      <c r="T80" s="46"/>
      <c r="U80" s="46"/>
      <c r="V80" s="46"/>
      <c r="W80" s="46"/>
      <c r="X80" s="46"/>
      <c r="Y80" s="46"/>
    </row>
    <row r="81" spans="1:25" ht="13.5">
      <c r="A81" s="51">
        <v>1899</v>
      </c>
      <c r="B81" s="29">
        <f>FORCINGS!M65</f>
        <v>-0.166</v>
      </c>
      <c r="C81" s="52">
        <f t="shared" si="12"/>
        <v>-0.07290218355663057</v>
      </c>
      <c r="D81" s="30">
        <f t="shared" si="13"/>
        <v>-0.3071038011206521</v>
      </c>
      <c r="E81" s="30">
        <f t="shared" si="9"/>
        <v>-0.08480020718511522</v>
      </c>
      <c r="F81" s="30">
        <f t="shared" si="10"/>
        <v>-0.12782000000000002</v>
      </c>
      <c r="G81" s="53">
        <f t="shared" si="11"/>
        <v>0.22586666666666663</v>
      </c>
      <c r="H81" s="10"/>
      <c r="I81" s="43">
        <v>1899</v>
      </c>
      <c r="J81" s="45">
        <v>-0.319</v>
      </c>
      <c r="K81" s="45">
        <f t="shared" si="14"/>
        <v>0.135</v>
      </c>
      <c r="L81" s="81">
        <v>-0.33048932</v>
      </c>
      <c r="M81" s="81">
        <f t="shared" si="5"/>
        <v>0.0247</v>
      </c>
      <c r="N81" s="81">
        <f t="shared" si="6"/>
        <v>0.01478293699999994</v>
      </c>
      <c r="O81" s="10"/>
      <c r="P81" s="45">
        <f t="shared" si="7"/>
        <v>3.3121064557347144</v>
      </c>
      <c r="Q81" s="10"/>
      <c r="R81" s="10"/>
      <c r="S81" s="46"/>
      <c r="T81" s="46"/>
      <c r="U81" s="46"/>
      <c r="V81" s="46"/>
      <c r="W81" s="46"/>
      <c r="X81" s="46"/>
      <c r="Y81" s="46"/>
    </row>
    <row r="82" spans="1:25" ht="13.5">
      <c r="A82" s="51">
        <v>1900</v>
      </c>
      <c r="B82" s="29">
        <f>FORCINGS!M66</f>
        <v>-0.134</v>
      </c>
      <c r="C82" s="52">
        <f t="shared" si="12"/>
        <v>-0.07454346849251924</v>
      </c>
      <c r="D82" s="30">
        <f t="shared" si="13"/>
        <v>-0.27253168805288225</v>
      </c>
      <c r="E82" s="30">
        <f t="shared" si="9"/>
        <v>-0.05022809411734536</v>
      </c>
      <c r="F82" s="30">
        <f t="shared" si="10"/>
        <v>-0.10318000000000001</v>
      </c>
      <c r="G82" s="53">
        <f t="shared" si="11"/>
        <v>0.25050666666666666</v>
      </c>
      <c r="H82" s="10"/>
      <c r="I82" s="43">
        <v>1900</v>
      </c>
      <c r="J82" s="45">
        <v>-0.253</v>
      </c>
      <c r="K82" s="45">
        <f t="shared" si="14"/>
        <v>0.13333333333333336</v>
      </c>
      <c r="L82" s="81">
        <v>-0.34849707</v>
      </c>
      <c r="M82" s="81">
        <f t="shared" si="5"/>
        <v>0.0907</v>
      </c>
      <c r="N82" s="81">
        <f t="shared" si="6"/>
        <v>-0.003224813000000104</v>
      </c>
      <c r="O82" s="10"/>
      <c r="P82" s="45">
        <f t="shared" si="7"/>
        <v>5.004246486042427</v>
      </c>
      <c r="Q82" s="10"/>
      <c r="R82" s="10"/>
      <c r="S82" s="46"/>
      <c r="T82" s="46"/>
      <c r="U82" s="46"/>
      <c r="V82" s="46"/>
      <c r="W82" s="46"/>
      <c r="X82" s="46"/>
      <c r="Y82" s="46"/>
    </row>
    <row r="83" spans="1:25" ht="13.5">
      <c r="A83" s="51">
        <v>1901</v>
      </c>
      <c r="B83" s="29">
        <f>FORCINGS!M67</f>
        <v>-0.256</v>
      </c>
      <c r="C83" s="52">
        <f t="shared" si="12"/>
        <v>-0.07593096993519825</v>
      </c>
      <c r="D83" s="30">
        <f t="shared" si="13"/>
        <v>-0.25272186747412195</v>
      </c>
      <c r="E83" s="30">
        <f t="shared" si="9"/>
        <v>-0.03041827353858506</v>
      </c>
      <c r="F83" s="30">
        <f t="shared" si="10"/>
        <v>-0.19712000000000002</v>
      </c>
      <c r="G83" s="53">
        <f t="shared" si="11"/>
        <v>0.15656666666666663</v>
      </c>
      <c r="H83" s="10"/>
      <c r="I83" s="43">
        <v>1901</v>
      </c>
      <c r="J83" s="45">
        <v>-0.316</v>
      </c>
      <c r="K83" s="45">
        <f t="shared" si="14"/>
        <v>0.13166666666666668</v>
      </c>
      <c r="L83" s="81">
        <v>-0.37300336</v>
      </c>
      <c r="M83" s="81">
        <f t="shared" si="5"/>
        <v>0.027700000000000002</v>
      </c>
      <c r="N83" s="81">
        <f t="shared" si="6"/>
        <v>-0.02773110300000009</v>
      </c>
      <c r="O83" s="10"/>
      <c r="P83" s="45">
        <f t="shared" si="7"/>
        <v>6.769946311116655</v>
      </c>
      <c r="Q83" s="10"/>
      <c r="R83" s="10"/>
      <c r="S83" s="46"/>
      <c r="T83" s="46"/>
      <c r="U83" s="46"/>
      <c r="V83" s="46"/>
      <c r="W83" s="46"/>
      <c r="X83" s="46"/>
      <c r="Y83" s="46"/>
    </row>
    <row r="84" spans="1:25" ht="13.5">
      <c r="A84" s="51">
        <v>1902</v>
      </c>
      <c r="B84" s="29">
        <f>FORCINGS!M68</f>
        <v>-0.803</v>
      </c>
      <c r="C84" s="52">
        <f t="shared" si="12"/>
        <v>-0.07716992054515102</v>
      </c>
      <c r="D84" s="30">
        <f t="shared" si="13"/>
        <v>-0.27706910852545724</v>
      </c>
      <c r="E84" s="30">
        <f t="shared" si="9"/>
        <v>-0.05476551458992035</v>
      </c>
      <c r="F84" s="30">
        <f t="shared" si="10"/>
        <v>-0.61831</v>
      </c>
      <c r="G84" s="53">
        <f t="shared" si="11"/>
        <v>-0.2646233333333334</v>
      </c>
      <c r="H84" s="10"/>
      <c r="I84" s="43">
        <v>1902</v>
      </c>
      <c r="J84" s="45">
        <v>-0.427</v>
      </c>
      <c r="K84" s="45">
        <f t="shared" si="14"/>
        <v>0.13</v>
      </c>
      <c r="L84" s="81">
        <v>-0.39762041</v>
      </c>
      <c r="M84" s="81">
        <f t="shared" si="5"/>
        <v>-0.08329999999999999</v>
      </c>
      <c r="N84" s="81">
        <f t="shared" si="6"/>
        <v>-0.052348153000000064</v>
      </c>
      <c r="O84" s="10"/>
      <c r="P84" s="45">
        <f t="shared" si="7"/>
        <v>6.955590491518144</v>
      </c>
      <c r="Q84" s="10"/>
      <c r="R84" s="10"/>
      <c r="S84" s="46"/>
      <c r="T84" s="46"/>
      <c r="U84" s="46"/>
      <c r="V84" s="46"/>
      <c r="W84" s="46"/>
      <c r="X84" s="46"/>
      <c r="Y84" s="46"/>
    </row>
    <row r="85" spans="1:25" ht="13.5">
      <c r="A85" s="51">
        <v>1903</v>
      </c>
      <c r="B85" s="29">
        <f>FORCINGS!M69</f>
        <v>-1.0450000000000002</v>
      </c>
      <c r="C85" s="52">
        <f t="shared" si="12"/>
        <v>-0.078570814054517</v>
      </c>
      <c r="D85" s="30">
        <f t="shared" si="13"/>
        <v>-0.3156880009640005</v>
      </c>
      <c r="E85" s="30">
        <f t="shared" si="9"/>
        <v>-0.09338440702846362</v>
      </c>
      <c r="F85" s="30">
        <f t="shared" si="10"/>
        <v>-0.8046500000000001</v>
      </c>
      <c r="G85" s="53">
        <f t="shared" si="11"/>
        <v>-0.45096333333333344</v>
      </c>
      <c r="H85" s="10"/>
      <c r="I85" s="43">
        <v>1903</v>
      </c>
      <c r="J85" s="45">
        <v>-0.494</v>
      </c>
      <c r="K85" s="45">
        <f t="shared" si="14"/>
        <v>0.12833333333333335</v>
      </c>
      <c r="L85" s="81">
        <v>-0.42041886</v>
      </c>
      <c r="M85" s="81">
        <f t="shared" si="5"/>
        <v>-0.1503</v>
      </c>
      <c r="N85" s="81">
        <f t="shared" si="6"/>
        <v>-0.07514660300000009</v>
      </c>
      <c r="O85" s="10"/>
      <c r="P85" s="45">
        <f t="shared" si="7"/>
        <v>6.49393692611589</v>
      </c>
      <c r="Q85" s="10"/>
      <c r="R85" s="10"/>
      <c r="S85" s="46"/>
      <c r="T85" s="46"/>
      <c r="U85" s="46"/>
      <c r="V85" s="46"/>
      <c r="W85" s="46"/>
      <c r="X85" s="46"/>
      <c r="Y85" s="46"/>
    </row>
    <row r="86" spans="1:25" ht="13.5">
      <c r="A86" s="51">
        <v>1904</v>
      </c>
      <c r="B86" s="29">
        <f>FORCINGS!M70</f>
        <v>-1.054</v>
      </c>
      <c r="C86" s="52">
        <f t="shared" si="12"/>
        <v>-0.08023253130037866</v>
      </c>
      <c r="D86" s="30">
        <f t="shared" si="13"/>
        <v>-0.34888255862618256</v>
      </c>
      <c r="E86" s="30">
        <f t="shared" si="9"/>
        <v>-0.12657896469064567</v>
      </c>
      <c r="F86" s="30">
        <f t="shared" si="10"/>
        <v>-0.8115800000000001</v>
      </c>
      <c r="G86" s="53">
        <f t="shared" si="11"/>
        <v>-0.45789333333333343</v>
      </c>
      <c r="H86" s="10"/>
      <c r="I86" s="43">
        <v>1904</v>
      </c>
      <c r="J86" s="45">
        <v>-0.537</v>
      </c>
      <c r="K86" s="45">
        <f t="shared" si="14"/>
        <v>0.12666666666666668</v>
      </c>
      <c r="L86" s="81">
        <v>-0.44217842</v>
      </c>
      <c r="M86" s="81">
        <f t="shared" si="5"/>
        <v>-0.19330000000000003</v>
      </c>
      <c r="N86" s="81">
        <f t="shared" si="6"/>
        <v>-0.0969061630000001</v>
      </c>
      <c r="O86" s="10"/>
      <c r="P86" s="45">
        <f t="shared" si="7"/>
        <v>6.207944222465721</v>
      </c>
      <c r="Q86" s="10"/>
      <c r="R86" s="10"/>
      <c r="S86" s="46"/>
      <c r="T86" s="46"/>
      <c r="U86" s="46"/>
      <c r="V86" s="46"/>
      <c r="W86" s="46"/>
      <c r="X86" s="46"/>
      <c r="Y86" s="46"/>
    </row>
    <row r="87" spans="1:25" ht="13.5">
      <c r="A87" s="51">
        <v>1905</v>
      </c>
      <c r="B87" s="29">
        <f>FORCINGS!M71</f>
        <v>-0.599</v>
      </c>
      <c r="C87" s="52">
        <f t="shared" si="12"/>
        <v>-0.0821152306918779</v>
      </c>
      <c r="D87" s="30">
        <f t="shared" si="13"/>
        <v>-0.3428469513957523</v>
      </c>
      <c r="E87" s="30">
        <f t="shared" si="9"/>
        <v>-0.12054335746021538</v>
      </c>
      <c r="F87" s="30">
        <f t="shared" si="10"/>
        <v>-0.46123</v>
      </c>
      <c r="G87" s="53">
        <f t="shared" si="11"/>
        <v>-0.10754333333333332</v>
      </c>
      <c r="H87" s="10"/>
      <c r="I87" s="43">
        <v>1905</v>
      </c>
      <c r="J87" s="45">
        <v>-0.424</v>
      </c>
      <c r="K87" s="45">
        <f t="shared" si="14"/>
        <v>0.125</v>
      </c>
      <c r="L87" s="81">
        <v>-0.46204802</v>
      </c>
      <c r="M87" s="81">
        <f t="shared" si="5"/>
        <v>-0.08029999999999998</v>
      </c>
      <c r="N87" s="81">
        <f t="shared" si="6"/>
        <v>-0.11677576300000009</v>
      </c>
      <c r="O87" s="10"/>
      <c r="P87" s="45">
        <f t="shared" si="7"/>
        <v>7.464027810330379</v>
      </c>
      <c r="Q87" s="10"/>
      <c r="R87" s="10"/>
      <c r="S87" s="46"/>
      <c r="T87" s="46"/>
      <c r="U87" s="46"/>
      <c r="V87" s="46"/>
      <c r="W87" s="46"/>
      <c r="X87" s="46"/>
      <c r="Y87" s="46"/>
    </row>
    <row r="88" spans="1:25" ht="13.5">
      <c r="A88" s="51">
        <v>1906</v>
      </c>
      <c r="B88" s="29">
        <f>FORCINGS!M72</f>
        <v>-0.41800000000000004</v>
      </c>
      <c r="C88" s="52">
        <f t="shared" si="12"/>
        <v>-0.08394243859057066</v>
      </c>
      <c r="D88" s="30">
        <f t="shared" si="13"/>
        <v>-0.32436429389056465</v>
      </c>
      <c r="E88" s="30">
        <f t="shared" si="9"/>
        <v>-0.10206069995502776</v>
      </c>
      <c r="F88" s="30">
        <f t="shared" si="10"/>
        <v>-0.32186000000000003</v>
      </c>
      <c r="G88" s="53">
        <f t="shared" si="11"/>
        <v>0.031826666666666614</v>
      </c>
      <c r="H88" s="10"/>
      <c r="I88" s="43">
        <v>1906</v>
      </c>
      <c r="J88" s="45">
        <v>-0.349</v>
      </c>
      <c r="K88" s="45">
        <f t="shared" si="14"/>
        <v>0.12333333333333335</v>
      </c>
      <c r="L88" s="81">
        <v>-0.47915828</v>
      </c>
      <c r="M88" s="81">
        <f t="shared" si="5"/>
        <v>-0.005299999999999971</v>
      </c>
      <c r="N88" s="81">
        <f t="shared" si="6"/>
        <v>-0.13388602300000008</v>
      </c>
      <c r="O88" s="10"/>
      <c r="P88" s="45">
        <f t="shared" si="7"/>
        <v>9.348599443988078</v>
      </c>
      <c r="Q88" s="10"/>
      <c r="R88" s="10"/>
      <c r="S88" s="46"/>
      <c r="T88" s="46"/>
      <c r="U88" s="46"/>
      <c r="V88" s="46"/>
      <c r="W88" s="46"/>
      <c r="X88" s="46"/>
      <c r="Y88" s="46"/>
    </row>
    <row r="89" spans="1:25" ht="13.5">
      <c r="A89" s="51">
        <v>1907</v>
      </c>
      <c r="B89" s="29">
        <f>FORCINGS!M73</f>
        <v>-0.327</v>
      </c>
      <c r="C89" s="52">
        <f t="shared" si="12"/>
        <v>-0.08562731495251301</v>
      </c>
      <c r="D89" s="30">
        <f t="shared" si="13"/>
        <v>-0.3021536037162925</v>
      </c>
      <c r="E89" s="30">
        <f t="shared" si="9"/>
        <v>-0.07985000978075563</v>
      </c>
      <c r="F89" s="30">
        <f t="shared" si="10"/>
        <v>-0.25179</v>
      </c>
      <c r="G89" s="53">
        <f t="shared" si="11"/>
        <v>0.10189666666666664</v>
      </c>
      <c r="H89" s="10"/>
      <c r="I89" s="43">
        <v>1907</v>
      </c>
      <c r="J89" s="45">
        <v>-0.518</v>
      </c>
      <c r="K89" s="45">
        <f t="shared" si="14"/>
        <v>0.12166666666666667</v>
      </c>
      <c r="L89" s="81">
        <v>-0.49447329</v>
      </c>
      <c r="M89" s="81">
        <f t="shared" si="5"/>
        <v>-0.1743</v>
      </c>
      <c r="N89" s="81">
        <f t="shared" si="6"/>
        <v>-0.1492010330000001</v>
      </c>
      <c r="O89" s="10"/>
      <c r="P89" s="45">
        <f t="shared" si="7"/>
        <v>11.613527344701778</v>
      </c>
      <c r="Q89" s="10"/>
      <c r="R89" s="10"/>
      <c r="S89" s="46"/>
      <c r="T89" s="46"/>
      <c r="U89" s="46"/>
      <c r="V89" s="46"/>
      <c r="W89" s="46"/>
      <c r="X89" s="46"/>
      <c r="Y89" s="46"/>
    </row>
    <row r="90" spans="1:25" ht="13.5">
      <c r="A90" s="51">
        <v>1908</v>
      </c>
      <c r="B90" s="29">
        <f>FORCINGS!M74</f>
        <v>-0.255</v>
      </c>
      <c r="C90" s="52">
        <f t="shared" si="12"/>
        <v>-0.08714473118416957</v>
      </c>
      <c r="D90" s="30">
        <f t="shared" si="13"/>
        <v>-0.278223562456108</v>
      </c>
      <c r="E90" s="30">
        <f t="shared" si="9"/>
        <v>-0.05591996852057113</v>
      </c>
      <c r="F90" s="30">
        <f t="shared" si="10"/>
        <v>-0.19635</v>
      </c>
      <c r="G90" s="53">
        <f t="shared" si="11"/>
        <v>0.15733666666666665</v>
      </c>
      <c r="H90" s="10"/>
      <c r="I90" s="43">
        <v>1908</v>
      </c>
      <c r="J90" s="45">
        <v>-0.554</v>
      </c>
      <c r="K90" s="45">
        <f t="shared" si="14"/>
        <v>0.12000000000000002</v>
      </c>
      <c r="L90" s="81">
        <v>-0.50848921</v>
      </c>
      <c r="M90" s="81">
        <f t="shared" si="5"/>
        <v>-0.21030000000000004</v>
      </c>
      <c r="N90" s="81">
        <f t="shared" si="6"/>
        <v>-0.1632169530000001</v>
      </c>
      <c r="O90" s="10"/>
      <c r="P90" s="45">
        <f t="shared" si="7"/>
        <v>14.223535995365662</v>
      </c>
      <c r="Q90" s="10"/>
      <c r="R90" s="10"/>
      <c r="S90" s="46"/>
      <c r="T90" s="46"/>
      <c r="U90" s="46"/>
      <c r="V90" s="46"/>
      <c r="W90" s="46"/>
      <c r="X90" s="46"/>
      <c r="Y90" s="46"/>
    </row>
    <row r="91" spans="1:25" ht="13.5">
      <c r="A91" s="51">
        <v>1909</v>
      </c>
      <c r="B91" s="29">
        <f>FORCINGS!M75</f>
        <v>-0.18</v>
      </c>
      <c r="C91" s="52">
        <f t="shared" si="12"/>
        <v>-0.08848381163372332</v>
      </c>
      <c r="D91" s="30">
        <f t="shared" si="13"/>
        <v>-0.2526147002772743</v>
      </c>
      <c r="E91" s="30">
        <f t="shared" si="9"/>
        <v>-0.030311106341737393</v>
      </c>
      <c r="F91" s="30">
        <f t="shared" si="10"/>
        <v>-0.1386</v>
      </c>
      <c r="G91" s="53">
        <f t="shared" si="11"/>
        <v>0.21508666666666665</v>
      </c>
      <c r="H91" s="10"/>
      <c r="I91" s="43">
        <v>1909</v>
      </c>
      <c r="J91" s="45">
        <v>-0.559</v>
      </c>
      <c r="K91" s="45">
        <f t="shared" si="14"/>
        <v>0.11833333333333335</v>
      </c>
      <c r="L91" s="81">
        <v>-0.51812035</v>
      </c>
      <c r="M91" s="81">
        <f t="shared" si="5"/>
        <v>-0.21530000000000005</v>
      </c>
      <c r="N91" s="81">
        <f t="shared" si="6"/>
        <v>-0.1728480930000001</v>
      </c>
      <c r="O91" s="10"/>
      <c r="P91" s="45">
        <f t="shared" si="7"/>
        <v>16.99361812169026</v>
      </c>
      <c r="Q91" s="10"/>
      <c r="R91" s="10"/>
      <c r="S91" s="46"/>
      <c r="T91" s="46"/>
      <c r="U91" s="46"/>
      <c r="V91" s="46"/>
      <c r="W91" s="46"/>
      <c r="X91" s="46"/>
      <c r="Y91" s="46"/>
    </row>
    <row r="92" spans="1:25" ht="13.5">
      <c r="A92" s="51">
        <v>1910</v>
      </c>
      <c r="B92" s="29">
        <f>FORCINGS!M76</f>
        <v>-0.147</v>
      </c>
      <c r="C92" s="52">
        <f t="shared" si="12"/>
        <v>-0.08963404090133732</v>
      </c>
      <c r="D92" s="30">
        <f t="shared" si="13"/>
        <v>-0.22872480781224913</v>
      </c>
      <c r="E92" s="30">
        <f t="shared" si="9"/>
        <v>-0.0064212138767122395</v>
      </c>
      <c r="F92" s="30">
        <f t="shared" si="10"/>
        <v>-0.11319</v>
      </c>
      <c r="G92" s="53">
        <f t="shared" si="11"/>
        <v>0.24049666666666664</v>
      </c>
      <c r="H92" s="10"/>
      <c r="I92" s="43">
        <v>1910</v>
      </c>
      <c r="J92" s="45">
        <v>-0.544</v>
      </c>
      <c r="K92" s="45">
        <f t="shared" si="14"/>
        <v>0.11666666666666668</v>
      </c>
      <c r="L92" s="81">
        <v>-0.51680031</v>
      </c>
      <c r="M92" s="81">
        <f t="shared" si="5"/>
        <v>-0.20030000000000003</v>
      </c>
      <c r="N92" s="81">
        <f t="shared" si="6"/>
        <v>-0.17152805300000012</v>
      </c>
      <c r="O92" s="10"/>
      <c r="P92" s="45">
        <f t="shared" si="7"/>
        <v>19.13780731295198</v>
      </c>
      <c r="Q92" s="10"/>
      <c r="R92" s="10"/>
      <c r="S92" s="46"/>
      <c r="T92" s="46"/>
      <c r="U92" s="46"/>
      <c r="V92" s="46"/>
      <c r="W92" s="46"/>
      <c r="X92" s="46"/>
      <c r="Y92" s="46"/>
    </row>
    <row r="93" spans="1:25" ht="13.5">
      <c r="A93" s="51">
        <v>1911</v>
      </c>
      <c r="B93" s="29">
        <f>FORCINGS!M77</f>
        <v>-0.44299999999999995</v>
      </c>
      <c r="C93" s="52">
        <f t="shared" si="12"/>
        <v>-0.090608788995849</v>
      </c>
      <c r="D93" s="30">
        <f t="shared" si="13"/>
        <v>-0.23086442777498245</v>
      </c>
      <c r="E93" s="30">
        <f t="shared" si="9"/>
        <v>-0.008560833839445559</v>
      </c>
      <c r="F93" s="30">
        <f t="shared" si="10"/>
        <v>-0.34110999999999997</v>
      </c>
      <c r="G93" s="53">
        <f t="shared" si="11"/>
        <v>0.01257666666666668</v>
      </c>
      <c r="H93" s="10"/>
      <c r="I93" s="43">
        <v>1911</v>
      </c>
      <c r="J93" s="45">
        <v>-0.573</v>
      </c>
      <c r="K93" s="45">
        <f t="shared" si="14"/>
        <v>0.11500000000000002</v>
      </c>
      <c r="L93" s="81">
        <v>-0.50094171</v>
      </c>
      <c r="M93" s="81">
        <f t="shared" si="5"/>
        <v>-0.22929999999999995</v>
      </c>
      <c r="N93" s="81">
        <f t="shared" si="6"/>
        <v>-0.15566945300000007</v>
      </c>
      <c r="O93" s="10"/>
      <c r="P93" s="45">
        <f t="shared" si="7"/>
        <v>18.3318659515036</v>
      </c>
      <c r="Q93" s="10"/>
      <c r="R93" s="10"/>
      <c r="S93" s="46"/>
      <c r="T93" s="46"/>
      <c r="U93" s="46"/>
      <c r="V93" s="46"/>
      <c r="W93" s="46"/>
      <c r="X93" s="46"/>
      <c r="Y93" s="46"/>
    </row>
    <row r="94" spans="1:25" ht="13.5">
      <c r="A94" s="51">
        <v>1912</v>
      </c>
      <c r="B94" s="29">
        <f>FORCINGS!M78</f>
        <v>-0.627</v>
      </c>
      <c r="C94" s="52">
        <f t="shared" si="12"/>
        <v>-0.09159170051241317</v>
      </c>
      <c r="D94" s="30">
        <f t="shared" si="13"/>
        <v>-0.24647963824377994</v>
      </c>
      <c r="E94" s="30">
        <f t="shared" si="9"/>
        <v>-0.02417604430824305</v>
      </c>
      <c r="F94" s="30">
        <f t="shared" si="10"/>
        <v>-0.48279</v>
      </c>
      <c r="G94" s="53">
        <f t="shared" si="11"/>
        <v>-0.12910333333333335</v>
      </c>
      <c r="H94" s="10"/>
      <c r="I94" s="43">
        <v>1912</v>
      </c>
      <c r="J94" s="45">
        <v>-0.496</v>
      </c>
      <c r="K94" s="45">
        <f t="shared" si="14"/>
        <v>0.11333333333333334</v>
      </c>
      <c r="L94" s="81">
        <v>-0.47439193</v>
      </c>
      <c r="M94" s="81">
        <f t="shared" si="5"/>
        <v>-0.1523</v>
      </c>
      <c r="N94" s="81">
        <f t="shared" si="6"/>
        <v>-0.1291196730000001</v>
      </c>
      <c r="O94" s="10"/>
      <c r="P94" s="45">
        <f t="shared" si="7"/>
        <v>15.780701501409327</v>
      </c>
      <c r="Q94" s="10"/>
      <c r="R94" s="10"/>
      <c r="S94" s="46"/>
      <c r="T94" s="46"/>
      <c r="U94" s="46"/>
      <c r="V94" s="46"/>
      <c r="W94" s="46"/>
      <c r="X94" s="46"/>
      <c r="Y94" s="46"/>
    </row>
    <row r="95" spans="1:25" ht="13.5">
      <c r="A95" s="51">
        <v>1913</v>
      </c>
      <c r="B95" s="29">
        <f>FORCINGS!M79</f>
        <v>-0.6459999999999999</v>
      </c>
      <c r="C95" s="52">
        <f t="shared" si="12"/>
        <v>-0.09267715518003458</v>
      </c>
      <c r="D95" s="30">
        <f t="shared" si="13"/>
        <v>-0.2610762986024202</v>
      </c>
      <c r="E95" s="30">
        <f t="shared" si="9"/>
        <v>-0.03877270466688332</v>
      </c>
      <c r="F95" s="30">
        <f t="shared" si="10"/>
        <v>-0.4974199999999999</v>
      </c>
      <c r="G95" s="53">
        <f t="shared" si="11"/>
        <v>-0.14373333333333327</v>
      </c>
      <c r="H95" s="10"/>
      <c r="I95" s="43">
        <v>1913</v>
      </c>
      <c r="J95" s="45">
        <v>-0.485</v>
      </c>
      <c r="K95" s="45">
        <f t="shared" si="14"/>
        <v>0.11166666666666669</v>
      </c>
      <c r="L95" s="81">
        <v>-0.44545956</v>
      </c>
      <c r="M95" s="81">
        <f t="shared" si="5"/>
        <v>-0.14129999999999998</v>
      </c>
      <c r="N95" s="81">
        <f t="shared" si="6"/>
        <v>-0.10018730300000006</v>
      </c>
      <c r="O95" s="10"/>
      <c r="P95" s="45">
        <f t="shared" si="7"/>
        <v>13.263958874641599</v>
      </c>
      <c r="Q95" s="10"/>
      <c r="R95" s="10"/>
      <c r="S95" s="46"/>
      <c r="T95" s="46"/>
      <c r="U95" s="46"/>
      <c r="V95" s="46"/>
      <c r="W95" s="46"/>
      <c r="X95" s="46"/>
      <c r="Y95" s="46"/>
    </row>
    <row r="96" spans="1:25" ht="13.5">
      <c r="A96" s="51">
        <v>1914</v>
      </c>
      <c r="B96" s="29">
        <f>FORCINGS!M80</f>
        <v>-0.318</v>
      </c>
      <c r="C96" s="52">
        <f t="shared" si="12"/>
        <v>-0.09385729637713866</v>
      </c>
      <c r="D96" s="30">
        <f t="shared" si="13"/>
        <v>-0.2488804612131555</v>
      </c>
      <c r="E96" s="30">
        <f aca="true" t="shared" si="15" ref="E96:E127">D96-$D$190</f>
        <v>-0.0265768672776186</v>
      </c>
      <c r="F96" s="30">
        <f aca="true" t="shared" si="16" ref="F96:F127">$D$19*B96</f>
        <v>-0.24486000000000002</v>
      </c>
      <c r="G96" s="53">
        <f aca="true" t="shared" si="17" ref="G96:G127">F96-$F$190</f>
        <v>0.10882666666666663</v>
      </c>
      <c r="H96" s="10"/>
      <c r="I96" s="43">
        <v>1914</v>
      </c>
      <c r="J96" s="45">
        <v>-0.318</v>
      </c>
      <c r="K96" s="45">
        <v>0.15</v>
      </c>
      <c r="L96" s="81">
        <v>-0.42025583</v>
      </c>
      <c r="M96" s="81">
        <f t="shared" si="5"/>
        <v>0.0257</v>
      </c>
      <c r="N96" s="81">
        <f t="shared" si="6"/>
        <v>-0.07498357300000008</v>
      </c>
      <c r="O96" s="10"/>
      <c r="P96" s="45">
        <f t="shared" si="7"/>
        <v>6.888138919563119</v>
      </c>
      <c r="Q96" s="10"/>
      <c r="R96" s="10"/>
      <c r="S96" s="46"/>
      <c r="T96" s="46"/>
      <c r="U96" s="46"/>
      <c r="V96" s="46"/>
      <c r="W96" s="46"/>
      <c r="X96" s="46"/>
      <c r="Y96" s="46"/>
    </row>
    <row r="97" spans="1:25" ht="13.5">
      <c r="A97" s="51">
        <v>1915</v>
      </c>
      <c r="B97" s="29">
        <f>FORCINGS!M81</f>
        <v>-0.07400000000000001</v>
      </c>
      <c r="C97" s="52">
        <f aca="true" t="shared" si="18" ref="C97:C128">C96+$D$23*$D$26*(D96-C96)/(0.5*$D$25*($D$20+$D$21))</f>
        <v>-0.09494369871630946</v>
      </c>
      <c r="D97" s="30">
        <f aca="true" t="shared" si="19" ref="D97:D128">D96+$D$23*(B97-$D$26*(D96-C96)/(0.5*($D$20+$D$21))-(D96/$D$19))/$D$24</f>
        <v>-0.22046973114477988</v>
      </c>
      <c r="E97" s="30">
        <f t="shared" si="15"/>
        <v>0.001833862790757007</v>
      </c>
      <c r="F97" s="30">
        <f t="shared" si="16"/>
        <v>-0.05698000000000001</v>
      </c>
      <c r="G97" s="53">
        <f t="shared" si="17"/>
        <v>0.2967066666666666</v>
      </c>
      <c r="H97" s="10"/>
      <c r="I97" s="43">
        <v>1915</v>
      </c>
      <c r="J97" s="45">
        <v>-0.246</v>
      </c>
      <c r="K97" s="45">
        <v>0.15</v>
      </c>
      <c r="L97" s="81">
        <v>-0.40093424</v>
      </c>
      <c r="M97" s="81">
        <f aca="true" t="shared" si="20" ref="M97:M160">J97-$J$191</f>
        <v>0.09770000000000001</v>
      </c>
      <c r="N97" s="81">
        <f aca="true" t="shared" si="21" ref="N97:N160">L97-$L$191</f>
        <v>-0.05566198300000008</v>
      </c>
      <c r="O97" s="10"/>
      <c r="P97" s="45">
        <f aca="true" t="shared" si="22" ref="P97:P160">((L97-E97)/K97)^2</f>
        <v>7.209873094474037</v>
      </c>
      <c r="Q97" s="10"/>
      <c r="R97" s="10"/>
      <c r="S97" s="46"/>
      <c r="T97" s="46"/>
      <c r="U97" s="46"/>
      <c r="V97" s="46"/>
      <c r="W97" s="46"/>
      <c r="X97" s="46"/>
      <c r="Y97" s="46"/>
    </row>
    <row r="98" spans="1:25" ht="13.5">
      <c r="A98" s="51">
        <v>1916</v>
      </c>
      <c r="B98" s="29">
        <f>FORCINGS!M82</f>
        <v>-0.033</v>
      </c>
      <c r="C98" s="52">
        <f t="shared" si="18"/>
        <v>-0.09582338515156819</v>
      </c>
      <c r="D98" s="30">
        <f t="shared" si="19"/>
        <v>-0.1936126861106983</v>
      </c>
      <c r="E98" s="30">
        <f t="shared" si="15"/>
        <v>0.028690907824838602</v>
      </c>
      <c r="F98" s="30">
        <f t="shared" si="16"/>
        <v>-0.025410000000000002</v>
      </c>
      <c r="G98" s="53">
        <f t="shared" si="17"/>
        <v>0.32827666666666666</v>
      </c>
      <c r="H98" s="10"/>
      <c r="I98" s="43">
        <v>1916</v>
      </c>
      <c r="J98" s="45">
        <v>-0.432</v>
      </c>
      <c r="K98" s="45">
        <v>0.15</v>
      </c>
      <c r="L98" s="81">
        <v>-0.38688878</v>
      </c>
      <c r="M98" s="81">
        <f t="shared" si="20"/>
        <v>-0.08829999999999999</v>
      </c>
      <c r="N98" s="81">
        <f t="shared" si="21"/>
        <v>-0.04161652300000007</v>
      </c>
      <c r="O98" s="10"/>
      <c r="P98" s="45">
        <f t="shared" si="22"/>
        <v>7.675843419226236</v>
      </c>
      <c r="Q98" s="10"/>
      <c r="R98" s="10"/>
      <c r="S98" s="46"/>
      <c r="T98" s="46"/>
      <c r="U98" s="46"/>
      <c r="V98" s="46"/>
      <c r="W98" s="46"/>
      <c r="X98" s="46"/>
      <c r="Y98" s="46"/>
    </row>
    <row r="99" spans="1:25" ht="13.5">
      <c r="A99" s="51">
        <v>1917</v>
      </c>
      <c r="B99" s="29">
        <f>FORCINGS!M83</f>
        <v>0.0040000000000000036</v>
      </c>
      <c r="C99" s="52">
        <f t="shared" si="18"/>
        <v>-0.09650869257268976</v>
      </c>
      <c r="D99" s="30">
        <f t="shared" si="19"/>
        <v>-0.16834649589968387</v>
      </c>
      <c r="E99" s="30">
        <f t="shared" si="15"/>
        <v>0.053957098035853024</v>
      </c>
      <c r="F99" s="30">
        <f t="shared" si="16"/>
        <v>0.003080000000000003</v>
      </c>
      <c r="G99" s="53">
        <f t="shared" si="17"/>
        <v>0.3567666666666667</v>
      </c>
      <c r="H99" s="10"/>
      <c r="I99" s="43">
        <v>1917</v>
      </c>
      <c r="J99" s="45">
        <v>-0.493</v>
      </c>
      <c r="K99" s="45">
        <v>0.15</v>
      </c>
      <c r="L99" s="81">
        <v>-0.37675839</v>
      </c>
      <c r="M99" s="81">
        <f t="shared" si="20"/>
        <v>-0.1493</v>
      </c>
      <c r="N99" s="81">
        <f t="shared" si="21"/>
        <v>-0.03148613300000008</v>
      </c>
      <c r="O99" s="10"/>
      <c r="P99" s="45">
        <f t="shared" si="22"/>
        <v>8.24514807262058</v>
      </c>
      <c r="Q99" s="10"/>
      <c r="R99" s="10"/>
      <c r="S99" s="46"/>
      <c r="T99" s="46"/>
      <c r="U99" s="46"/>
      <c r="V99" s="46"/>
      <c r="W99" s="46"/>
      <c r="X99" s="46"/>
      <c r="Y99" s="46"/>
    </row>
    <row r="100" spans="1:25" ht="13.5">
      <c r="A100" s="51">
        <v>1918</v>
      </c>
      <c r="B100" s="29">
        <f>FORCINGS!M84</f>
        <v>-0.0020000000000000018</v>
      </c>
      <c r="C100" s="52">
        <f t="shared" si="18"/>
        <v>-0.09701213189840534</v>
      </c>
      <c r="D100" s="30">
        <f t="shared" si="19"/>
        <v>-0.14761900130857109</v>
      </c>
      <c r="E100" s="30">
        <f t="shared" si="15"/>
        <v>0.0746845926269658</v>
      </c>
      <c r="F100" s="30">
        <f t="shared" si="16"/>
        <v>-0.0015400000000000014</v>
      </c>
      <c r="G100" s="53">
        <f t="shared" si="17"/>
        <v>0.35214666666666666</v>
      </c>
      <c r="H100" s="10"/>
      <c r="I100" s="43">
        <v>1918</v>
      </c>
      <c r="J100" s="45">
        <v>-0.387</v>
      </c>
      <c r="K100" s="45">
        <v>0.15</v>
      </c>
      <c r="L100" s="81">
        <v>-0.36883632</v>
      </c>
      <c r="M100" s="81">
        <f t="shared" si="20"/>
        <v>-0.043300000000000005</v>
      </c>
      <c r="N100" s="81">
        <f t="shared" si="21"/>
        <v>-0.02356406300000008</v>
      </c>
      <c r="O100" s="10"/>
      <c r="P100" s="45">
        <f t="shared" si="22"/>
        <v>8.742702219442519</v>
      </c>
      <c r="Q100" s="10"/>
      <c r="R100" s="10"/>
      <c r="S100" s="46"/>
      <c r="T100" s="46"/>
      <c r="U100" s="46"/>
      <c r="V100" s="46"/>
      <c r="W100" s="46"/>
      <c r="X100" s="46"/>
      <c r="Y100" s="46"/>
    </row>
    <row r="101" spans="1:25" ht="13.5">
      <c r="A101" s="51">
        <v>1919</v>
      </c>
      <c r="B101" s="29">
        <f>FORCINGS!M85</f>
        <v>-0.089</v>
      </c>
      <c r="C101" s="52">
        <f t="shared" si="18"/>
        <v>-0.09736678483923178</v>
      </c>
      <c r="D101" s="30">
        <f t="shared" si="19"/>
        <v>-0.13674775828818103</v>
      </c>
      <c r="E101" s="30">
        <f t="shared" si="15"/>
        <v>0.08555583564735586</v>
      </c>
      <c r="F101" s="30">
        <f t="shared" si="16"/>
        <v>-0.06853</v>
      </c>
      <c r="G101" s="53">
        <f t="shared" si="17"/>
        <v>0.28515666666666667</v>
      </c>
      <c r="H101" s="10"/>
      <c r="I101" s="43">
        <v>1919</v>
      </c>
      <c r="J101" s="45">
        <v>-0.333</v>
      </c>
      <c r="K101" s="45">
        <v>0.15</v>
      </c>
      <c r="L101" s="81">
        <v>-0.36113675</v>
      </c>
      <c r="M101" s="81">
        <f t="shared" si="20"/>
        <v>0.010699999999999987</v>
      </c>
      <c r="N101" s="81">
        <f t="shared" si="21"/>
        <v>-0.01586449300000009</v>
      </c>
      <c r="O101" s="10"/>
      <c r="P101" s="45">
        <f t="shared" si="22"/>
        <v>8.868189603214237</v>
      </c>
      <c r="Q101" s="10"/>
      <c r="R101" s="10"/>
      <c r="S101" s="46"/>
      <c r="T101" s="46"/>
      <c r="U101" s="46"/>
      <c r="V101" s="46"/>
      <c r="W101" s="46"/>
      <c r="X101" s="46"/>
      <c r="Y101" s="46"/>
    </row>
    <row r="102" spans="1:25" ht="13.5">
      <c r="A102" s="51">
        <v>1920</v>
      </c>
      <c r="B102" s="29">
        <f>FORCINGS!M86</f>
        <v>-0.11900000000000001</v>
      </c>
      <c r="C102" s="52">
        <f t="shared" si="18"/>
        <v>-0.09764276670116201</v>
      </c>
      <c r="D102" s="30">
        <f t="shared" si="19"/>
        <v>-0.12988308730342202</v>
      </c>
      <c r="E102" s="30">
        <f t="shared" si="15"/>
        <v>0.09242050663211487</v>
      </c>
      <c r="F102" s="30">
        <f t="shared" si="16"/>
        <v>-0.09163</v>
      </c>
      <c r="G102" s="53">
        <f t="shared" si="17"/>
        <v>0.26205666666666666</v>
      </c>
      <c r="H102" s="10"/>
      <c r="I102" s="43">
        <v>1920</v>
      </c>
      <c r="J102" s="45">
        <v>-0.327</v>
      </c>
      <c r="K102" s="45">
        <f aca="true" t="shared" si="23" ref="K102:K126">0.2-0.15*(I102-$I$42)/90</f>
        <v>0.1</v>
      </c>
      <c r="L102" s="81">
        <v>-0.351804</v>
      </c>
      <c r="M102" s="81">
        <f t="shared" si="20"/>
        <v>0.016699999999999993</v>
      </c>
      <c r="N102" s="81">
        <f t="shared" si="21"/>
        <v>-0.00653174300000009</v>
      </c>
      <c r="O102" s="10"/>
      <c r="P102" s="45">
        <f t="shared" si="22"/>
        <v>19.733541229254584</v>
      </c>
      <c r="Q102" s="10"/>
      <c r="R102" s="10"/>
      <c r="S102" s="46"/>
      <c r="T102" s="46"/>
      <c r="U102" s="46"/>
      <c r="V102" s="46"/>
      <c r="W102" s="46"/>
      <c r="X102" s="46"/>
      <c r="Y102" s="46"/>
    </row>
    <row r="103" spans="1:25" ht="13.5">
      <c r="A103" s="51">
        <v>1921</v>
      </c>
      <c r="B103" s="29">
        <f>FORCINGS!M87</f>
        <v>-0.111</v>
      </c>
      <c r="C103" s="52">
        <f t="shared" si="18"/>
        <v>-0.09786870686794265</v>
      </c>
      <c r="D103" s="30">
        <f t="shared" si="19"/>
        <v>-0.12353721356418183</v>
      </c>
      <c r="E103" s="30">
        <f t="shared" si="15"/>
        <v>0.09876638037135506</v>
      </c>
      <c r="F103" s="30">
        <f t="shared" si="16"/>
        <v>-0.08547</v>
      </c>
      <c r="G103" s="53">
        <f t="shared" si="17"/>
        <v>0.26821666666666666</v>
      </c>
      <c r="H103" s="10"/>
      <c r="I103" s="43">
        <v>1921</v>
      </c>
      <c r="J103" s="45">
        <v>-0.268</v>
      </c>
      <c r="K103" s="45">
        <f t="shared" si="23"/>
        <v>0.09833333333333334</v>
      </c>
      <c r="L103" s="81">
        <v>-0.33943119</v>
      </c>
      <c r="M103" s="81">
        <f t="shared" si="20"/>
        <v>0.07569999999999999</v>
      </c>
      <c r="N103" s="81">
        <f t="shared" si="21"/>
        <v>0.005841066999999922</v>
      </c>
      <c r="O103" s="10"/>
      <c r="P103" s="45">
        <f t="shared" si="22"/>
        <v>19.858132675831403</v>
      </c>
      <c r="Q103" s="10"/>
      <c r="R103" s="10"/>
      <c r="S103" s="46"/>
      <c r="T103" s="46"/>
      <c r="U103" s="46"/>
      <c r="V103" s="46"/>
      <c r="W103" s="46"/>
      <c r="X103" s="46"/>
      <c r="Y103" s="46"/>
    </row>
    <row r="104" spans="1:25" ht="13.5">
      <c r="A104" s="51">
        <v>1922</v>
      </c>
      <c r="B104" s="29">
        <f>FORCINGS!M88</f>
        <v>-0.033</v>
      </c>
      <c r="C104" s="52">
        <f t="shared" si="18"/>
        <v>-0.0980485917628699</v>
      </c>
      <c r="D104" s="30">
        <f t="shared" si="19"/>
        <v>-0.11239031478678811</v>
      </c>
      <c r="E104" s="30">
        <f t="shared" si="15"/>
        <v>0.10991327914874878</v>
      </c>
      <c r="F104" s="30">
        <f t="shared" si="16"/>
        <v>-0.025410000000000002</v>
      </c>
      <c r="G104" s="53">
        <f t="shared" si="17"/>
        <v>0.32827666666666666</v>
      </c>
      <c r="H104" s="10"/>
      <c r="I104" s="43">
        <v>1922</v>
      </c>
      <c r="J104" s="45">
        <v>-0.376</v>
      </c>
      <c r="K104" s="45">
        <f t="shared" si="23"/>
        <v>0.09666666666666669</v>
      </c>
      <c r="L104" s="81">
        <v>-0.32590454</v>
      </c>
      <c r="M104" s="81">
        <f t="shared" si="20"/>
        <v>-0.032299999999999995</v>
      </c>
      <c r="N104" s="81">
        <f t="shared" si="21"/>
        <v>0.019367716999999895</v>
      </c>
      <c r="O104" s="10"/>
      <c r="P104" s="45">
        <f t="shared" si="22"/>
        <v>20.32621335776626</v>
      </c>
      <c r="Q104" s="10"/>
      <c r="R104" s="10"/>
      <c r="S104" s="46"/>
      <c r="T104" s="46"/>
      <c r="U104" s="46"/>
      <c r="V104" s="46"/>
      <c r="W104" s="46"/>
      <c r="X104" s="46"/>
      <c r="Y104" s="46"/>
    </row>
    <row r="105" spans="1:25" ht="13.5">
      <c r="A105" s="51">
        <v>1923</v>
      </c>
      <c r="B105" s="29">
        <f>FORCINGS!M89</f>
        <v>-0.029</v>
      </c>
      <c r="C105" s="52">
        <f t="shared" si="18"/>
        <v>-0.09814909855782152</v>
      </c>
      <c r="D105" s="30">
        <f t="shared" si="19"/>
        <v>-0.10274109688249865</v>
      </c>
      <c r="E105" s="30">
        <f t="shared" si="15"/>
        <v>0.11956249705303824</v>
      </c>
      <c r="F105" s="30">
        <f t="shared" si="16"/>
        <v>-0.022330000000000003</v>
      </c>
      <c r="G105" s="53">
        <f t="shared" si="17"/>
        <v>0.33135666666666663</v>
      </c>
      <c r="H105" s="10"/>
      <c r="I105" s="43">
        <v>1923</v>
      </c>
      <c r="J105" s="45">
        <v>-0.345</v>
      </c>
      <c r="K105" s="45">
        <f t="shared" si="23"/>
        <v>0.09500000000000001</v>
      </c>
      <c r="L105" s="81">
        <v>-0.31299519</v>
      </c>
      <c r="M105" s="81">
        <f t="shared" si="20"/>
        <v>-0.0012999999999999678</v>
      </c>
      <c r="N105" s="81">
        <f t="shared" si="21"/>
        <v>0.03227706699999994</v>
      </c>
      <c r="O105" s="10"/>
      <c r="P105" s="45">
        <f t="shared" si="22"/>
        <v>20.731983670767214</v>
      </c>
      <c r="Q105" s="10"/>
      <c r="R105" s="10"/>
      <c r="S105" s="46"/>
      <c r="T105" s="46"/>
      <c r="U105" s="46"/>
      <c r="V105" s="46"/>
      <c r="W105" s="46"/>
      <c r="X105" s="46"/>
      <c r="Y105" s="46"/>
    </row>
    <row r="106" spans="1:25" ht="13.5">
      <c r="A106" s="51">
        <v>1924</v>
      </c>
      <c r="B106" s="29">
        <f>FORCINGS!M90</f>
        <v>-0.039</v>
      </c>
      <c r="C106" s="52">
        <f t="shared" si="18"/>
        <v>-0.09818127928208085</v>
      </c>
      <c r="D106" s="30">
        <f t="shared" si="19"/>
        <v>-0.0953913841803806</v>
      </c>
      <c r="E106" s="30">
        <f t="shared" si="15"/>
        <v>0.1269122097551563</v>
      </c>
      <c r="F106" s="30">
        <f t="shared" si="16"/>
        <v>-0.03003</v>
      </c>
      <c r="G106" s="53">
        <f t="shared" si="17"/>
        <v>0.32365666666666665</v>
      </c>
      <c r="H106" s="10"/>
      <c r="I106" s="43">
        <v>1924</v>
      </c>
      <c r="J106" s="45">
        <v>-0.356</v>
      </c>
      <c r="K106" s="45">
        <f t="shared" si="23"/>
        <v>0.09333333333333335</v>
      </c>
      <c r="L106" s="81">
        <v>-0.30067885</v>
      </c>
      <c r="M106" s="81">
        <f t="shared" si="20"/>
        <v>-0.012299999999999978</v>
      </c>
      <c r="N106" s="81">
        <f t="shared" si="21"/>
        <v>0.04459340699999992</v>
      </c>
      <c r="O106" s="10"/>
      <c r="P106" s="45">
        <f t="shared" si="22"/>
        <v>20.98861006942396</v>
      </c>
      <c r="Q106" s="10"/>
      <c r="R106" s="10"/>
      <c r="S106" s="46"/>
      <c r="T106" s="46"/>
      <c r="U106" s="46"/>
      <c r="V106" s="46"/>
      <c r="W106" s="46"/>
      <c r="X106" s="46"/>
      <c r="Y106" s="46"/>
    </row>
    <row r="107" spans="1:25" ht="13.5">
      <c r="A107" s="51">
        <v>1925</v>
      </c>
      <c r="B107" s="29">
        <f>FORCINGS!M91</f>
        <v>-0.022</v>
      </c>
      <c r="C107" s="52">
        <f t="shared" si="18"/>
        <v>-0.09816172769720814</v>
      </c>
      <c r="D107" s="30">
        <f t="shared" si="19"/>
        <v>-0.08794989309975441</v>
      </c>
      <c r="E107" s="30">
        <f t="shared" si="15"/>
        <v>0.13435370083578246</v>
      </c>
      <c r="F107" s="30">
        <f t="shared" si="16"/>
        <v>-0.01694</v>
      </c>
      <c r="G107" s="53">
        <f t="shared" si="17"/>
        <v>0.33674666666666664</v>
      </c>
      <c r="H107" s="10"/>
      <c r="I107" s="43">
        <v>1925</v>
      </c>
      <c r="J107" s="45">
        <v>-0.274</v>
      </c>
      <c r="K107" s="45">
        <f t="shared" si="23"/>
        <v>0.09166666666666667</v>
      </c>
      <c r="L107" s="81">
        <v>-0.28833691</v>
      </c>
      <c r="M107" s="81">
        <f t="shared" si="20"/>
        <v>0.06969999999999998</v>
      </c>
      <c r="N107" s="81">
        <f t="shared" si="21"/>
        <v>0.056935346999999914</v>
      </c>
      <c r="O107" s="10"/>
      <c r="P107" s="45">
        <f t="shared" si="22"/>
        <v>21.26289153584849</v>
      </c>
      <c r="Q107" s="10"/>
      <c r="R107" s="10"/>
      <c r="S107" s="46"/>
      <c r="T107" s="46"/>
      <c r="U107" s="46"/>
      <c r="V107" s="46"/>
      <c r="W107" s="46"/>
      <c r="X107" s="46"/>
      <c r="Y107" s="46"/>
    </row>
    <row r="108" spans="1:25" ht="13.5">
      <c r="A108" s="51">
        <v>1926</v>
      </c>
      <c r="B108" s="29">
        <f>FORCINGS!M92</f>
        <v>0.022</v>
      </c>
      <c r="C108" s="52">
        <f t="shared" si="18"/>
        <v>-0.09809016316034919</v>
      </c>
      <c r="D108" s="30">
        <f t="shared" si="19"/>
        <v>-0.0784093980298333</v>
      </c>
      <c r="E108" s="30">
        <f t="shared" si="15"/>
        <v>0.1438941959057036</v>
      </c>
      <c r="F108" s="30">
        <f t="shared" si="16"/>
        <v>0.01694</v>
      </c>
      <c r="G108" s="53">
        <f t="shared" si="17"/>
        <v>0.37062666666666666</v>
      </c>
      <c r="H108" s="10"/>
      <c r="I108" s="43">
        <v>1926</v>
      </c>
      <c r="J108" s="45">
        <v>-0.179</v>
      </c>
      <c r="K108" s="45">
        <f t="shared" si="23"/>
        <v>0.09000000000000001</v>
      </c>
      <c r="L108" s="81">
        <v>-0.27469893</v>
      </c>
      <c r="M108" s="81">
        <f t="shared" si="20"/>
        <v>0.1647</v>
      </c>
      <c r="N108" s="81">
        <f t="shared" si="21"/>
        <v>0.07057332699999991</v>
      </c>
      <c r="O108" s="10"/>
      <c r="P108" s="45">
        <f t="shared" si="22"/>
        <v>21.632124080926936</v>
      </c>
      <c r="Q108" s="10"/>
      <c r="R108" s="10"/>
      <c r="S108" s="46"/>
      <c r="T108" s="46"/>
      <c r="U108" s="46"/>
      <c r="V108" s="46"/>
      <c r="W108" s="46"/>
      <c r="X108" s="46"/>
      <c r="Y108" s="46"/>
    </row>
    <row r="109" spans="1:25" ht="13.5">
      <c r="A109" s="51">
        <v>1927</v>
      </c>
      <c r="B109" s="29">
        <f>FORCINGS!M93</f>
        <v>0.009000000000000008</v>
      </c>
      <c r="C109" s="52">
        <f t="shared" si="18"/>
        <v>-0.09795224035831453</v>
      </c>
      <c r="D109" s="30">
        <f t="shared" si="19"/>
        <v>-0.07136443704126182</v>
      </c>
      <c r="E109" s="30">
        <f t="shared" si="15"/>
        <v>0.15093915689427506</v>
      </c>
      <c r="F109" s="30">
        <f t="shared" si="16"/>
        <v>0.0069300000000000065</v>
      </c>
      <c r="G109" s="53">
        <f t="shared" si="17"/>
        <v>0.36061666666666664</v>
      </c>
      <c r="H109" s="10"/>
      <c r="I109" s="43">
        <v>1927</v>
      </c>
      <c r="J109" s="45">
        <v>-0.257</v>
      </c>
      <c r="K109" s="45">
        <f t="shared" si="23"/>
        <v>0.08833333333333336</v>
      </c>
      <c r="L109" s="81">
        <v>-0.25939995</v>
      </c>
      <c r="M109" s="81">
        <f t="shared" si="20"/>
        <v>0.0867</v>
      </c>
      <c r="N109" s="81">
        <f t="shared" si="21"/>
        <v>0.08587230699999993</v>
      </c>
      <c r="O109" s="10"/>
      <c r="P109" s="45">
        <f t="shared" si="22"/>
        <v>21.579261570966473</v>
      </c>
      <c r="Q109" s="10"/>
      <c r="R109" s="10"/>
      <c r="S109" s="46"/>
      <c r="T109" s="46"/>
      <c r="U109" s="46"/>
      <c r="V109" s="46"/>
      <c r="W109" s="46"/>
      <c r="X109" s="46"/>
      <c r="Y109" s="46"/>
    </row>
    <row r="110" spans="1:25" ht="13.5">
      <c r="A110" s="51">
        <v>1928</v>
      </c>
      <c r="B110" s="29">
        <f>FORCINGS!M94</f>
        <v>-0.08399999999999999</v>
      </c>
      <c r="C110" s="52">
        <f t="shared" si="18"/>
        <v>-0.09776591303266863</v>
      </c>
      <c r="D110" s="30">
        <f t="shared" si="19"/>
        <v>-0.07239233896607337</v>
      </c>
      <c r="E110" s="30">
        <f t="shared" si="15"/>
        <v>0.1499112549694635</v>
      </c>
      <c r="F110" s="30">
        <f t="shared" si="16"/>
        <v>-0.06468</v>
      </c>
      <c r="G110" s="53">
        <f t="shared" si="17"/>
        <v>0.28900666666666663</v>
      </c>
      <c r="H110" s="10"/>
      <c r="I110" s="43">
        <v>1928</v>
      </c>
      <c r="J110" s="45">
        <v>-0.255</v>
      </c>
      <c r="K110" s="45">
        <f t="shared" si="23"/>
        <v>0.08666666666666668</v>
      </c>
      <c r="L110" s="81">
        <v>-0.24484231</v>
      </c>
      <c r="M110" s="81">
        <f t="shared" si="20"/>
        <v>0.0887</v>
      </c>
      <c r="N110" s="81">
        <f t="shared" si="21"/>
        <v>0.10042994699999991</v>
      </c>
      <c r="O110" s="10"/>
      <c r="P110" s="45">
        <f t="shared" si="22"/>
        <v>20.74664783291277</v>
      </c>
      <c r="Q110" s="10"/>
      <c r="R110" s="10"/>
      <c r="S110" s="46"/>
      <c r="T110" s="46"/>
      <c r="U110" s="46"/>
      <c r="V110" s="46"/>
      <c r="W110" s="46"/>
      <c r="X110" s="46"/>
      <c r="Y110" s="46"/>
    </row>
    <row r="111" spans="1:25" ht="13.5">
      <c r="A111" s="51">
        <v>1929</v>
      </c>
      <c r="B111" s="29">
        <f>FORCINGS!M95</f>
        <v>-0.14600000000000002</v>
      </c>
      <c r="C111" s="52">
        <f t="shared" si="18"/>
        <v>-0.09758809502560993</v>
      </c>
      <c r="D111" s="30">
        <f t="shared" si="19"/>
        <v>-0.07787929810695694</v>
      </c>
      <c r="E111" s="30">
        <f t="shared" si="15"/>
        <v>0.14442429582857996</v>
      </c>
      <c r="F111" s="30">
        <f t="shared" si="16"/>
        <v>-0.11242000000000002</v>
      </c>
      <c r="G111" s="53">
        <f t="shared" si="17"/>
        <v>0.24126666666666663</v>
      </c>
      <c r="H111" s="10"/>
      <c r="I111" s="43">
        <v>1929</v>
      </c>
      <c r="J111" s="45">
        <v>-0.358</v>
      </c>
      <c r="K111" s="45">
        <f t="shared" si="23"/>
        <v>0.08500000000000002</v>
      </c>
      <c r="L111" s="81">
        <v>-0.23268264</v>
      </c>
      <c r="M111" s="81">
        <f t="shared" si="20"/>
        <v>-0.01429999999999998</v>
      </c>
      <c r="N111" s="81">
        <f t="shared" si="21"/>
        <v>0.11258961699999992</v>
      </c>
      <c r="O111" s="10"/>
      <c r="P111" s="45">
        <f t="shared" si="22"/>
        <v>19.682995301040926</v>
      </c>
      <c r="Q111" s="10"/>
      <c r="R111" s="10"/>
      <c r="S111" s="46"/>
      <c r="T111" s="46"/>
      <c r="U111" s="46"/>
      <c r="V111" s="46"/>
      <c r="W111" s="46"/>
      <c r="X111" s="46"/>
      <c r="Y111" s="46"/>
    </row>
    <row r="112" spans="1:25" ht="13.5">
      <c r="A112" s="51">
        <v>1930</v>
      </c>
      <c r="B112" s="29">
        <f>FORCINGS!M96</f>
        <v>-0.138</v>
      </c>
      <c r="C112" s="52">
        <f t="shared" si="18"/>
        <v>-0.097449975776804</v>
      </c>
      <c r="D112" s="30">
        <f t="shared" si="19"/>
        <v>-0.08187807453199719</v>
      </c>
      <c r="E112" s="30">
        <f t="shared" si="15"/>
        <v>0.1404255194035397</v>
      </c>
      <c r="F112" s="30">
        <f t="shared" si="16"/>
        <v>-0.10626000000000001</v>
      </c>
      <c r="G112" s="53">
        <f t="shared" si="17"/>
        <v>0.24742666666666663</v>
      </c>
      <c r="H112" s="10"/>
      <c r="I112" s="43">
        <v>1930</v>
      </c>
      <c r="J112" s="45">
        <v>-0.171</v>
      </c>
      <c r="K112" s="45">
        <f t="shared" si="23"/>
        <v>0.08333333333333334</v>
      </c>
      <c r="L112" s="81">
        <v>-0.22199241</v>
      </c>
      <c r="M112" s="81">
        <f t="shared" si="20"/>
        <v>0.1727</v>
      </c>
      <c r="N112" s="81">
        <f t="shared" si="21"/>
        <v>0.12327984699999991</v>
      </c>
      <c r="O112" s="10"/>
      <c r="P112" s="45">
        <f t="shared" si="22"/>
        <v>18.91393279965346</v>
      </c>
      <c r="Q112" s="10"/>
      <c r="R112" s="10"/>
      <c r="S112" s="46"/>
      <c r="T112" s="46"/>
      <c r="U112" s="46"/>
      <c r="V112" s="46"/>
      <c r="W112" s="46"/>
      <c r="X112" s="46"/>
      <c r="Y112" s="46"/>
    </row>
    <row r="113" spans="1:25" ht="13.5">
      <c r="A113" s="51">
        <v>1931</v>
      </c>
      <c r="B113" s="29">
        <f>FORCINGS!M97</f>
        <v>-0.128</v>
      </c>
      <c r="C113" s="52">
        <f t="shared" si="18"/>
        <v>-0.0973408478928804</v>
      </c>
      <c r="D113" s="30">
        <f t="shared" si="19"/>
        <v>-0.08448000343820328</v>
      </c>
      <c r="E113" s="30">
        <f t="shared" si="15"/>
        <v>0.13782359049733361</v>
      </c>
      <c r="F113" s="30">
        <f t="shared" si="16"/>
        <v>-0.09856000000000001</v>
      </c>
      <c r="G113" s="53">
        <f t="shared" si="17"/>
        <v>0.2551266666666666</v>
      </c>
      <c r="H113" s="10"/>
      <c r="I113" s="43">
        <v>1931</v>
      </c>
      <c r="J113" s="45">
        <v>-0.139</v>
      </c>
      <c r="K113" s="45">
        <f t="shared" si="23"/>
        <v>0.08166666666666668</v>
      </c>
      <c r="L113" s="81">
        <v>-0.21153868</v>
      </c>
      <c r="M113" s="81">
        <f t="shared" si="20"/>
        <v>0.2047</v>
      </c>
      <c r="N113" s="81">
        <f t="shared" si="21"/>
        <v>0.1337335769999999</v>
      </c>
      <c r="O113" s="10"/>
      <c r="P113" s="45">
        <f t="shared" si="22"/>
        <v>18.30047420947053</v>
      </c>
      <c r="Q113" s="10"/>
      <c r="R113" s="10"/>
      <c r="S113" s="46"/>
      <c r="T113" s="46"/>
      <c r="U113" s="46"/>
      <c r="V113" s="46"/>
      <c r="W113" s="46"/>
      <c r="X113" s="46"/>
      <c r="Y113" s="46"/>
    </row>
    <row r="114" spans="1:25" ht="13.5">
      <c r="A114" s="51">
        <v>1932</v>
      </c>
      <c r="B114" s="29">
        <f>FORCINGS!M98</f>
        <v>-0.141</v>
      </c>
      <c r="C114" s="52">
        <f t="shared" si="18"/>
        <v>-0.09725071909494203</v>
      </c>
      <c r="D114" s="30">
        <f t="shared" si="19"/>
        <v>-0.08763024783752389</v>
      </c>
      <c r="E114" s="30">
        <f t="shared" si="15"/>
        <v>0.134673346098013</v>
      </c>
      <c r="F114" s="30">
        <f t="shared" si="16"/>
        <v>-0.10856999999999999</v>
      </c>
      <c r="G114" s="53">
        <f t="shared" si="17"/>
        <v>0.24511666666666665</v>
      </c>
      <c r="H114" s="10"/>
      <c r="I114" s="43">
        <v>1932</v>
      </c>
      <c r="J114" s="45">
        <v>-0.161</v>
      </c>
      <c r="K114" s="45">
        <f t="shared" si="23"/>
        <v>0.08000000000000003</v>
      </c>
      <c r="L114" s="81">
        <v>-0.19921009</v>
      </c>
      <c r="M114" s="81">
        <f t="shared" si="20"/>
        <v>0.1827</v>
      </c>
      <c r="N114" s="81">
        <f t="shared" si="21"/>
        <v>0.1460621669999999</v>
      </c>
      <c r="O114" s="10"/>
      <c r="P114" s="45">
        <f t="shared" si="22"/>
        <v>17.41846076572123</v>
      </c>
      <c r="Q114" s="10"/>
      <c r="R114" s="10"/>
      <c r="S114" s="46"/>
      <c r="T114" s="46"/>
      <c r="U114" s="46"/>
      <c r="V114" s="46"/>
      <c r="W114" s="46"/>
      <c r="X114" s="46"/>
      <c r="Y114" s="46"/>
    </row>
    <row r="115" spans="1:25" ht="13.5">
      <c r="A115" s="51">
        <v>1933</v>
      </c>
      <c r="B115" s="29">
        <f>FORCINGS!M99</f>
        <v>-0.148</v>
      </c>
      <c r="C115" s="52">
        <f t="shared" si="18"/>
        <v>-0.09718329883237004</v>
      </c>
      <c r="D115" s="30">
        <f t="shared" si="19"/>
        <v>-0.09079359071804581</v>
      </c>
      <c r="E115" s="30">
        <f t="shared" si="15"/>
        <v>0.13151000321749107</v>
      </c>
      <c r="F115" s="30">
        <f t="shared" si="16"/>
        <v>-0.11395999999999999</v>
      </c>
      <c r="G115" s="53">
        <f t="shared" si="17"/>
        <v>0.23972666666666664</v>
      </c>
      <c r="H115" s="10"/>
      <c r="I115" s="43">
        <v>1933</v>
      </c>
      <c r="J115" s="45">
        <v>-0.282</v>
      </c>
      <c r="K115" s="45">
        <f t="shared" si="23"/>
        <v>0.07833333333333335</v>
      </c>
      <c r="L115" s="81">
        <v>-0.18368798</v>
      </c>
      <c r="M115" s="81">
        <f t="shared" si="20"/>
        <v>0.06170000000000003</v>
      </c>
      <c r="N115" s="81">
        <f t="shared" si="21"/>
        <v>0.16158427699999992</v>
      </c>
      <c r="O115" s="10"/>
      <c r="P115" s="45">
        <f t="shared" si="22"/>
        <v>16.190998960966294</v>
      </c>
      <c r="Q115" s="10"/>
      <c r="R115" s="10"/>
      <c r="S115" s="46"/>
      <c r="T115" s="46"/>
      <c r="U115" s="46"/>
      <c r="V115" s="46"/>
      <c r="W115" s="46"/>
      <c r="X115" s="46"/>
      <c r="Y115" s="46"/>
    </row>
    <row r="116" spans="1:25" ht="13.5">
      <c r="A116" s="51">
        <v>1934</v>
      </c>
      <c r="B116" s="29">
        <f>FORCINGS!M100</f>
        <v>-0.09</v>
      </c>
      <c r="C116" s="52">
        <f t="shared" si="18"/>
        <v>-0.09713851975790486</v>
      </c>
      <c r="D116" s="30">
        <f t="shared" si="19"/>
        <v>-0.08910962241716139</v>
      </c>
      <c r="E116" s="30">
        <f t="shared" si="15"/>
        <v>0.1331939715183755</v>
      </c>
      <c r="F116" s="30">
        <f t="shared" si="16"/>
        <v>-0.0693</v>
      </c>
      <c r="G116" s="53">
        <f t="shared" si="17"/>
        <v>0.2843866666666667</v>
      </c>
      <c r="H116" s="10"/>
      <c r="I116" s="43">
        <v>1934</v>
      </c>
      <c r="J116" s="45">
        <v>-0.161</v>
      </c>
      <c r="K116" s="45">
        <f t="shared" si="23"/>
        <v>0.07666666666666669</v>
      </c>
      <c r="L116" s="81">
        <v>-0.16427489</v>
      </c>
      <c r="M116" s="81">
        <f t="shared" si="20"/>
        <v>0.1827</v>
      </c>
      <c r="N116" s="81">
        <f t="shared" si="21"/>
        <v>0.1809973669999999</v>
      </c>
      <c r="O116" s="10"/>
      <c r="P116" s="45">
        <f t="shared" si="22"/>
        <v>15.05462215798385</v>
      </c>
      <c r="Q116" s="10"/>
      <c r="R116" s="10"/>
      <c r="S116" s="46"/>
      <c r="T116" s="46"/>
      <c r="U116" s="46"/>
      <c r="V116" s="46"/>
      <c r="W116" s="46"/>
      <c r="X116" s="46"/>
      <c r="Y116" s="46"/>
    </row>
    <row r="117" spans="1:25" ht="13.5">
      <c r="A117" s="51">
        <v>1935</v>
      </c>
      <c r="B117" s="29">
        <f>FORCINGS!M101</f>
        <v>-0.021999999999999992</v>
      </c>
      <c r="C117" s="52">
        <f t="shared" si="18"/>
        <v>-0.09708225324534092</v>
      </c>
      <c r="D117" s="30">
        <f t="shared" si="19"/>
        <v>-0.08260851081567208</v>
      </c>
      <c r="E117" s="30">
        <f t="shared" si="15"/>
        <v>0.1396950831198648</v>
      </c>
      <c r="F117" s="30">
        <f t="shared" si="16"/>
        <v>-0.016939999999999993</v>
      </c>
      <c r="G117" s="53">
        <f t="shared" si="17"/>
        <v>0.33674666666666664</v>
      </c>
      <c r="H117" s="10"/>
      <c r="I117" s="43">
        <v>1935</v>
      </c>
      <c r="J117" s="45">
        <v>-0.185</v>
      </c>
      <c r="K117" s="45">
        <f t="shared" si="23"/>
        <v>0.07500000000000001</v>
      </c>
      <c r="L117" s="81">
        <v>-0.14040048</v>
      </c>
      <c r="M117" s="81">
        <f t="shared" si="20"/>
        <v>0.1587</v>
      </c>
      <c r="N117" s="81">
        <f t="shared" si="21"/>
        <v>0.20487177699999992</v>
      </c>
      <c r="O117" s="10"/>
      <c r="P117" s="45">
        <f t="shared" si="22"/>
        <v>13.947293240788296</v>
      </c>
      <c r="Q117" s="10"/>
      <c r="R117" s="10"/>
      <c r="S117" s="46"/>
      <c r="T117" s="46"/>
      <c r="U117" s="46"/>
      <c r="V117" s="46"/>
      <c r="W117" s="46"/>
      <c r="X117" s="46"/>
      <c r="Y117" s="46"/>
    </row>
    <row r="118" spans="1:25" ht="13.5">
      <c r="A118" s="51">
        <v>1936</v>
      </c>
      <c r="B118" s="29">
        <f>FORCINGS!M102</f>
        <v>0.048</v>
      </c>
      <c r="C118" s="52">
        <f t="shared" si="18"/>
        <v>-0.0969808212583938</v>
      </c>
      <c r="D118" s="30">
        <f t="shared" si="19"/>
        <v>-0.07191156158365601</v>
      </c>
      <c r="E118" s="30">
        <f t="shared" si="15"/>
        <v>0.15039203235188087</v>
      </c>
      <c r="F118" s="30">
        <f t="shared" si="16"/>
        <v>0.03696</v>
      </c>
      <c r="G118" s="53">
        <f t="shared" si="17"/>
        <v>0.39064666666666664</v>
      </c>
      <c r="H118" s="10"/>
      <c r="I118" s="43">
        <v>1936</v>
      </c>
      <c r="J118" s="45">
        <v>-0.149</v>
      </c>
      <c r="K118" s="45">
        <f t="shared" si="23"/>
        <v>0.07333333333333333</v>
      </c>
      <c r="L118" s="81">
        <v>-0.11083648</v>
      </c>
      <c r="M118" s="81">
        <f t="shared" si="20"/>
        <v>0.1947</v>
      </c>
      <c r="N118" s="81">
        <f t="shared" si="21"/>
        <v>0.2344357769999999</v>
      </c>
      <c r="O118" s="10"/>
      <c r="P118" s="45">
        <f t="shared" si="22"/>
        <v>12.689318615499815</v>
      </c>
      <c r="Q118" s="10"/>
      <c r="R118" s="10"/>
      <c r="S118" s="46"/>
      <c r="T118" s="46"/>
      <c r="U118" s="46"/>
      <c r="V118" s="46"/>
      <c r="W118" s="46"/>
      <c r="X118" s="46"/>
      <c r="Y118" s="46"/>
    </row>
    <row r="119" spans="1:25" ht="13.5">
      <c r="A119" s="51">
        <v>1937</v>
      </c>
      <c r="B119" s="29">
        <f>FORCINGS!M103</f>
        <v>0.054000000000000006</v>
      </c>
      <c r="C119" s="52">
        <f t="shared" si="18"/>
        <v>-0.09680513588659324</v>
      </c>
      <c r="D119" s="30">
        <f t="shared" si="19"/>
        <v>-0.06247295110287292</v>
      </c>
      <c r="E119" s="30">
        <f t="shared" si="15"/>
        <v>0.15983064283266396</v>
      </c>
      <c r="F119" s="30">
        <f t="shared" si="16"/>
        <v>0.041580000000000006</v>
      </c>
      <c r="G119" s="53">
        <f t="shared" si="17"/>
        <v>0.39526666666666666</v>
      </c>
      <c r="H119" s="10"/>
      <c r="I119" s="43">
        <v>1937</v>
      </c>
      <c r="J119" s="45">
        <v>-0.041</v>
      </c>
      <c r="K119" s="45">
        <f t="shared" si="23"/>
        <v>0.07166666666666668</v>
      </c>
      <c r="L119" s="81">
        <v>-0.077129595</v>
      </c>
      <c r="M119" s="81">
        <f t="shared" si="20"/>
        <v>0.3027</v>
      </c>
      <c r="N119" s="81">
        <f t="shared" si="21"/>
        <v>0.2681426619999999</v>
      </c>
      <c r="O119" s="10"/>
      <c r="P119" s="45">
        <f t="shared" si="22"/>
        <v>10.932425934524904</v>
      </c>
      <c r="Q119" s="10"/>
      <c r="R119" s="10"/>
      <c r="S119" s="46"/>
      <c r="T119" s="46"/>
      <c r="U119" s="46"/>
      <c r="V119" s="46"/>
      <c r="W119" s="46"/>
      <c r="X119" s="46"/>
      <c r="Y119" s="46"/>
    </row>
    <row r="120" spans="1:25" ht="13.5">
      <c r="A120" s="51">
        <v>1938</v>
      </c>
      <c r="B120" s="29">
        <f>FORCINGS!M104</f>
        <v>0.04500000000000001</v>
      </c>
      <c r="C120" s="52">
        <f t="shared" si="18"/>
        <v>-0.09656453593562893</v>
      </c>
      <c r="D120" s="30">
        <f t="shared" si="19"/>
        <v>-0.05520792759534752</v>
      </c>
      <c r="E120" s="30">
        <f t="shared" si="15"/>
        <v>0.16709566634018938</v>
      </c>
      <c r="F120" s="30">
        <f t="shared" si="16"/>
        <v>0.03465000000000001</v>
      </c>
      <c r="G120" s="53">
        <f t="shared" si="17"/>
        <v>0.38833666666666666</v>
      </c>
      <c r="H120" s="10"/>
      <c r="I120" s="43">
        <v>1938</v>
      </c>
      <c r="J120" s="45">
        <v>0.002</v>
      </c>
      <c r="K120" s="45">
        <f t="shared" si="23"/>
        <v>0.07</v>
      </c>
      <c r="L120" s="81">
        <v>-0.045274791</v>
      </c>
      <c r="M120" s="81">
        <f t="shared" si="20"/>
        <v>0.3457</v>
      </c>
      <c r="N120" s="81">
        <f t="shared" si="21"/>
        <v>0.29999746599999993</v>
      </c>
      <c r="O120" s="10"/>
      <c r="P120" s="45">
        <f t="shared" si="22"/>
        <v>9.204328806302286</v>
      </c>
      <c r="Q120" s="10"/>
      <c r="R120" s="10"/>
      <c r="S120" s="46"/>
      <c r="T120" s="46"/>
      <c r="U120" s="46"/>
      <c r="V120" s="46"/>
      <c r="W120" s="46"/>
      <c r="X120" s="46"/>
      <c r="Y120" s="46"/>
    </row>
    <row r="121" spans="1:25" ht="13.5">
      <c r="A121" s="51">
        <v>1939</v>
      </c>
      <c r="B121" s="29">
        <f>FORCINGS!M105</f>
        <v>0.03</v>
      </c>
      <c r="C121" s="52">
        <f t="shared" si="18"/>
        <v>-0.09627470882438023</v>
      </c>
      <c r="D121" s="30">
        <f t="shared" si="19"/>
        <v>-0.0502128455682259</v>
      </c>
      <c r="E121" s="30">
        <f t="shared" si="15"/>
        <v>0.17209074836731098</v>
      </c>
      <c r="F121" s="30">
        <f t="shared" si="16"/>
        <v>0.0231</v>
      </c>
      <c r="G121" s="53">
        <f t="shared" si="17"/>
        <v>0.37678666666666666</v>
      </c>
      <c r="H121" s="10"/>
      <c r="I121" s="43">
        <v>1939</v>
      </c>
      <c r="J121" s="45">
        <v>-0.003</v>
      </c>
      <c r="K121" s="45">
        <f t="shared" si="23"/>
        <v>0.06833333333333336</v>
      </c>
      <c r="L121" s="81">
        <v>-0.019553848</v>
      </c>
      <c r="M121" s="81">
        <f t="shared" si="20"/>
        <v>0.3407</v>
      </c>
      <c r="N121" s="81">
        <f t="shared" si="21"/>
        <v>0.32571840899999993</v>
      </c>
      <c r="O121" s="10"/>
      <c r="P121" s="45">
        <f t="shared" si="22"/>
        <v>7.865529133875208</v>
      </c>
      <c r="Q121" s="10"/>
      <c r="R121" s="10"/>
      <c r="S121" s="46"/>
      <c r="T121" s="46"/>
      <c r="U121" s="46"/>
      <c r="V121" s="46"/>
      <c r="W121" s="46"/>
      <c r="X121" s="46"/>
      <c r="Y121" s="46"/>
    </row>
    <row r="122" spans="1:25" ht="13.5">
      <c r="A122" s="51">
        <v>1940</v>
      </c>
      <c r="B122" s="29">
        <f>FORCINGS!M106</f>
        <v>0.07100000000000001</v>
      </c>
      <c r="C122" s="52">
        <f t="shared" si="18"/>
        <v>-0.0959519072866811</v>
      </c>
      <c r="D122" s="30">
        <f t="shared" si="19"/>
        <v>-0.04293416780554147</v>
      </c>
      <c r="E122" s="30">
        <f t="shared" si="15"/>
        <v>0.17936942612999543</v>
      </c>
      <c r="F122" s="30">
        <f t="shared" si="16"/>
        <v>0.05467000000000001</v>
      </c>
      <c r="G122" s="53">
        <f t="shared" si="17"/>
        <v>0.40835666666666665</v>
      </c>
      <c r="H122" s="10"/>
      <c r="I122" s="43">
        <v>1940</v>
      </c>
      <c r="J122" s="45">
        <v>0.008</v>
      </c>
      <c r="K122" s="45">
        <f t="shared" si="23"/>
        <v>0.06666666666666668</v>
      </c>
      <c r="L122" s="81">
        <v>-0.0010754326</v>
      </c>
      <c r="M122" s="81">
        <f t="shared" si="20"/>
        <v>0.3517</v>
      </c>
      <c r="N122" s="81">
        <f t="shared" si="21"/>
        <v>0.34419682439999993</v>
      </c>
      <c r="O122" s="10"/>
      <c r="P122" s="45">
        <f t="shared" si="22"/>
        <v>7.326078084469799</v>
      </c>
      <c r="Q122" s="10"/>
      <c r="R122" s="10"/>
      <c r="S122" s="46"/>
      <c r="T122" s="46"/>
      <c r="U122" s="46"/>
      <c r="V122" s="46"/>
      <c r="W122" s="46"/>
      <c r="X122" s="46"/>
      <c r="Y122" s="46"/>
    </row>
    <row r="123" spans="1:25" ht="13.5">
      <c r="A123" s="51">
        <v>1941</v>
      </c>
      <c r="B123" s="29">
        <f>FORCINGS!M107</f>
        <v>0.05499999999999999</v>
      </c>
      <c r="C123" s="52">
        <f t="shared" si="18"/>
        <v>-0.09558035896839727</v>
      </c>
      <c r="D123" s="30">
        <f t="shared" si="19"/>
        <v>-0.037997199195452434</v>
      </c>
      <c r="E123" s="30">
        <f t="shared" si="15"/>
        <v>0.18430639474008445</v>
      </c>
      <c r="F123" s="30">
        <f t="shared" si="16"/>
        <v>0.04235</v>
      </c>
      <c r="G123" s="53">
        <f t="shared" si="17"/>
        <v>0.39603666666666665</v>
      </c>
      <c r="H123" s="10"/>
      <c r="I123" s="43">
        <v>1941</v>
      </c>
      <c r="J123" s="45">
        <v>0.062</v>
      </c>
      <c r="K123" s="45">
        <f t="shared" si="23"/>
        <v>0.065</v>
      </c>
      <c r="L123" s="81">
        <v>0.0077658589</v>
      </c>
      <c r="M123" s="81">
        <f t="shared" si="20"/>
        <v>0.4057</v>
      </c>
      <c r="N123" s="81">
        <f t="shared" si="21"/>
        <v>0.3530381158999999</v>
      </c>
      <c r="O123" s="10"/>
      <c r="P123" s="45">
        <f t="shared" si="22"/>
        <v>7.37670077981163</v>
      </c>
      <c r="Q123" s="10"/>
      <c r="R123" s="10"/>
      <c r="S123" s="46"/>
      <c r="T123" s="46"/>
      <c r="U123" s="46"/>
      <c r="V123" s="46"/>
      <c r="W123" s="46"/>
      <c r="X123" s="46"/>
      <c r="Y123" s="46"/>
    </row>
    <row r="124" spans="1:25" ht="13.5">
      <c r="A124" s="51">
        <v>1942</v>
      </c>
      <c r="B124" s="29">
        <f>FORCINGS!M108</f>
        <v>0.034</v>
      </c>
      <c r="C124" s="52">
        <f t="shared" si="18"/>
        <v>-0.09517681618470847</v>
      </c>
      <c r="D124" s="30">
        <f t="shared" si="19"/>
        <v>-0.03539762059619187</v>
      </c>
      <c r="E124" s="30">
        <f t="shared" si="15"/>
        <v>0.18690597333934503</v>
      </c>
      <c r="F124" s="30">
        <f t="shared" si="16"/>
        <v>0.026180000000000002</v>
      </c>
      <c r="G124" s="53">
        <f t="shared" si="17"/>
        <v>0.37986666666666663</v>
      </c>
      <c r="H124" s="10"/>
      <c r="I124" s="43">
        <v>1942</v>
      </c>
      <c r="J124" s="45">
        <v>-0.02</v>
      </c>
      <c r="K124" s="45">
        <f t="shared" si="23"/>
        <v>0.06333333333333335</v>
      </c>
      <c r="L124" s="81">
        <v>0.0041879219</v>
      </c>
      <c r="M124" s="81">
        <f t="shared" si="20"/>
        <v>0.3237</v>
      </c>
      <c r="N124" s="81">
        <f t="shared" si="21"/>
        <v>0.3494601788999999</v>
      </c>
      <c r="O124" s="10"/>
      <c r="P124" s="45">
        <f t="shared" si="22"/>
        <v>8.323351160557342</v>
      </c>
      <c r="Q124" s="10"/>
      <c r="R124" s="10"/>
      <c r="S124" s="46"/>
      <c r="T124" s="46"/>
      <c r="U124" s="46"/>
      <c r="V124" s="46"/>
      <c r="W124" s="46"/>
      <c r="X124" s="46"/>
      <c r="Y124" s="46"/>
    </row>
    <row r="125" spans="1:25" ht="13.5">
      <c r="A125" s="51">
        <v>1943</v>
      </c>
      <c r="B125" s="29">
        <f>FORCINGS!M109</f>
        <v>0.01200000000000001</v>
      </c>
      <c r="C125" s="52">
        <f t="shared" si="18"/>
        <v>-0.09475788358202414</v>
      </c>
      <c r="D125" s="30">
        <f t="shared" si="19"/>
        <v>-0.03483380009757854</v>
      </c>
      <c r="E125" s="30">
        <f t="shared" si="15"/>
        <v>0.18746979383795837</v>
      </c>
      <c r="F125" s="30">
        <f t="shared" si="16"/>
        <v>0.009240000000000009</v>
      </c>
      <c r="G125" s="53">
        <f t="shared" si="17"/>
        <v>0.3629266666666667</v>
      </c>
      <c r="H125" s="10"/>
      <c r="I125" s="43">
        <v>1943</v>
      </c>
      <c r="J125" s="45">
        <v>-0.018</v>
      </c>
      <c r="K125" s="45">
        <f t="shared" si="23"/>
        <v>0.061666666666666675</v>
      </c>
      <c r="L125" s="81">
        <v>-0.011453424</v>
      </c>
      <c r="M125" s="81">
        <f t="shared" si="20"/>
        <v>0.3257</v>
      </c>
      <c r="N125" s="81">
        <f t="shared" si="21"/>
        <v>0.3338188329999999</v>
      </c>
      <c r="O125" s="10"/>
      <c r="P125" s="45">
        <f t="shared" si="22"/>
        <v>10.405668936598113</v>
      </c>
      <c r="Q125" s="10"/>
      <c r="R125" s="10"/>
      <c r="S125" s="46"/>
      <c r="T125" s="46"/>
      <c r="U125" s="46"/>
      <c r="V125" s="46"/>
      <c r="W125" s="46"/>
      <c r="X125" s="46"/>
      <c r="Y125" s="46"/>
    </row>
    <row r="126" spans="1:25" ht="13.5">
      <c r="A126" s="51">
        <v>1944</v>
      </c>
      <c r="B126" s="29">
        <f>FORCINGS!M110</f>
        <v>0.03799999999999999</v>
      </c>
      <c r="C126" s="52">
        <f t="shared" si="18"/>
        <v>-0.09433793560496515</v>
      </c>
      <c r="D126" s="30">
        <f t="shared" si="19"/>
        <v>-0.032389966106016424</v>
      </c>
      <c r="E126" s="30">
        <f t="shared" si="15"/>
        <v>0.18991362782952048</v>
      </c>
      <c r="F126" s="30">
        <f t="shared" si="16"/>
        <v>0.029259999999999994</v>
      </c>
      <c r="G126" s="53">
        <f t="shared" si="17"/>
        <v>0.38294666666666666</v>
      </c>
      <c r="H126" s="10"/>
      <c r="I126" s="43">
        <v>1944</v>
      </c>
      <c r="J126" s="45">
        <v>0.099</v>
      </c>
      <c r="K126" s="45">
        <f t="shared" si="23"/>
        <v>0.060000000000000026</v>
      </c>
      <c r="L126" s="81">
        <v>-0.037322813</v>
      </c>
      <c r="M126" s="81">
        <f t="shared" si="20"/>
        <v>0.4427</v>
      </c>
      <c r="N126" s="81">
        <f t="shared" si="21"/>
        <v>0.3079494439999999</v>
      </c>
      <c r="O126" s="10"/>
      <c r="P126" s="45">
        <f t="shared" si="22"/>
        <v>14.343444455796702</v>
      </c>
      <c r="Q126" s="10"/>
      <c r="R126" s="10"/>
      <c r="S126" s="46"/>
      <c r="T126" s="46"/>
      <c r="U126" s="46"/>
      <c r="V126" s="46"/>
      <c r="W126" s="46"/>
      <c r="X126" s="46"/>
      <c r="Y126" s="46"/>
    </row>
    <row r="127" spans="1:25" ht="13.5">
      <c r="A127" s="51">
        <v>1945</v>
      </c>
      <c r="B127" s="29">
        <f>FORCINGS!M111</f>
        <v>0.091</v>
      </c>
      <c r="C127" s="52">
        <f t="shared" si="18"/>
        <v>-0.09390380423471652</v>
      </c>
      <c r="D127" s="30">
        <f t="shared" si="19"/>
        <v>-0.026348513056435523</v>
      </c>
      <c r="E127" s="30">
        <f t="shared" si="15"/>
        <v>0.19595508087910138</v>
      </c>
      <c r="F127" s="30">
        <f t="shared" si="16"/>
        <v>0.07007</v>
      </c>
      <c r="G127" s="53">
        <f t="shared" si="17"/>
        <v>0.42375666666666667</v>
      </c>
      <c r="H127" s="10"/>
      <c r="I127" s="43">
        <v>1945</v>
      </c>
      <c r="J127" s="45">
        <v>-0.024</v>
      </c>
      <c r="K127" s="45">
        <v>0.1</v>
      </c>
      <c r="L127" s="81">
        <v>-0.071624256</v>
      </c>
      <c r="M127" s="81">
        <f t="shared" si="20"/>
        <v>0.3197</v>
      </c>
      <c r="N127" s="81">
        <f t="shared" si="21"/>
        <v>0.2736480009999999</v>
      </c>
      <c r="O127" s="10"/>
      <c r="P127" s="45">
        <f t="shared" si="22"/>
        <v>7.159870152465962</v>
      </c>
      <c r="Q127" s="10"/>
      <c r="R127" s="10"/>
      <c r="S127" s="46"/>
      <c r="T127" s="46"/>
      <c r="U127" s="46"/>
      <c r="V127" s="46"/>
      <c r="W127" s="46"/>
      <c r="X127" s="46"/>
      <c r="Y127" s="46"/>
    </row>
    <row r="128" spans="1:25" ht="13.5">
      <c r="A128" s="51">
        <v>1946</v>
      </c>
      <c r="B128" s="29">
        <f>FORCINGS!M112</f>
        <v>0.124</v>
      </c>
      <c r="C128" s="52">
        <f t="shared" si="18"/>
        <v>-0.09343037675413912</v>
      </c>
      <c r="D128" s="30">
        <f t="shared" si="19"/>
        <v>-0.018780082063761985</v>
      </c>
      <c r="E128" s="30">
        <f aca="true" t="shared" si="24" ref="E128:E159">D128-$D$190</f>
        <v>0.20352351187177492</v>
      </c>
      <c r="F128" s="30">
        <f aca="true" t="shared" si="25" ref="F128:F159">$D$19*B128</f>
        <v>0.09548</v>
      </c>
      <c r="G128" s="53">
        <f aca="true" t="shared" si="26" ref="G128:G159">F128-$F$190</f>
        <v>0.44916666666666666</v>
      </c>
      <c r="H128" s="10"/>
      <c r="I128" s="43">
        <v>1946</v>
      </c>
      <c r="J128" s="45">
        <v>-0.19</v>
      </c>
      <c r="K128" s="45">
        <v>0.1</v>
      </c>
      <c r="L128" s="81">
        <v>-0.1103024</v>
      </c>
      <c r="M128" s="81">
        <f t="shared" si="20"/>
        <v>0.1537</v>
      </c>
      <c r="N128" s="81">
        <f t="shared" si="21"/>
        <v>0.23496985699999992</v>
      </c>
      <c r="O128" s="10"/>
      <c r="P128" s="45">
        <f t="shared" si="22"/>
        <v>9.8486702962151</v>
      </c>
      <c r="Q128" s="10"/>
      <c r="R128" s="10"/>
      <c r="S128" s="46"/>
      <c r="T128" s="46"/>
      <c r="U128" s="46"/>
      <c r="V128" s="46"/>
      <c r="W128" s="46"/>
      <c r="X128" s="46"/>
      <c r="Y128" s="46"/>
    </row>
    <row r="129" spans="1:25" ht="13.5">
      <c r="A129" s="51">
        <v>1947</v>
      </c>
      <c r="B129" s="29">
        <f>FORCINGS!M113</f>
        <v>0.198</v>
      </c>
      <c r="C129" s="52">
        <f aca="true" t="shared" si="27" ref="C129:C160">C128+$D$23*$D$26*(D128-C128)/(0.5*$D$25*($D$20+$D$21))</f>
        <v>-0.09290722748894896</v>
      </c>
      <c r="D129" s="30">
        <f aca="true" t="shared" si="28" ref="D129:D160">D128+$D$23*(B129-$D$26*(D128-C128)/(0.5*($D$20+$D$21))-(D128/$D$19))/$D$24</f>
        <v>-0.006861393411029638</v>
      </c>
      <c r="E129" s="30">
        <f t="shared" si="24"/>
        <v>0.21544220052450724</v>
      </c>
      <c r="F129" s="30">
        <f t="shared" si="25"/>
        <v>0.15246</v>
      </c>
      <c r="G129" s="53">
        <f t="shared" si="26"/>
        <v>0.5061466666666666</v>
      </c>
      <c r="H129" s="10"/>
      <c r="I129" s="43">
        <v>1947</v>
      </c>
      <c r="J129" s="45">
        <v>-0.193</v>
      </c>
      <c r="K129" s="45">
        <v>0.1</v>
      </c>
      <c r="L129" s="81">
        <v>-0.14597441</v>
      </c>
      <c r="M129" s="81">
        <f t="shared" si="20"/>
        <v>0.1507</v>
      </c>
      <c r="N129" s="81">
        <f t="shared" si="21"/>
        <v>0.19929784699999992</v>
      </c>
      <c r="O129" s="10"/>
      <c r="P129" s="45">
        <f t="shared" si="22"/>
        <v>13.062196636302334</v>
      </c>
      <c r="Q129" s="10"/>
      <c r="R129" s="10"/>
      <c r="S129" s="46"/>
      <c r="T129" s="46"/>
      <c r="U129" s="46"/>
      <c r="V129" s="46"/>
      <c r="W129" s="46"/>
      <c r="X129" s="46"/>
      <c r="Y129" s="46"/>
    </row>
    <row r="130" spans="1:25" ht="13.5">
      <c r="A130" s="51">
        <v>1948</v>
      </c>
      <c r="B130" s="29">
        <f>FORCINGS!M114</f>
        <v>0.178</v>
      </c>
      <c r="C130" s="52">
        <f t="shared" si="27"/>
        <v>-0.09230421828373091</v>
      </c>
      <c r="D130" s="30">
        <f t="shared" si="28"/>
        <v>0.0016859717250188953</v>
      </c>
      <c r="E130" s="30">
        <f t="shared" si="24"/>
        <v>0.22398956566055578</v>
      </c>
      <c r="F130" s="30">
        <f t="shared" si="25"/>
        <v>0.13706</v>
      </c>
      <c r="G130" s="53">
        <f t="shared" si="26"/>
        <v>0.49074666666666666</v>
      </c>
      <c r="H130" s="10"/>
      <c r="I130" s="43">
        <v>1948</v>
      </c>
      <c r="J130" s="45">
        <v>-0.195</v>
      </c>
      <c r="K130" s="45">
        <v>0.1</v>
      </c>
      <c r="L130" s="81">
        <v>-0.17141538</v>
      </c>
      <c r="M130" s="81">
        <f t="shared" si="20"/>
        <v>0.1487</v>
      </c>
      <c r="N130" s="81">
        <f t="shared" si="21"/>
        <v>0.1738568769999999</v>
      </c>
      <c r="O130" s="10"/>
      <c r="P130" s="45">
        <f t="shared" si="22"/>
        <v>15.634507105282706</v>
      </c>
      <c r="Q130" s="10"/>
      <c r="R130" s="10"/>
      <c r="S130" s="46"/>
      <c r="T130" s="46"/>
      <c r="U130" s="46"/>
      <c r="V130" s="46"/>
      <c r="W130" s="46"/>
      <c r="X130" s="46"/>
      <c r="Y130" s="46"/>
    </row>
    <row r="131" spans="1:25" ht="13.5">
      <c r="A131" s="51">
        <v>1949</v>
      </c>
      <c r="B131" s="29">
        <f>FORCINGS!M115</f>
        <v>0.16099999999999998</v>
      </c>
      <c r="C131" s="52">
        <f t="shared" si="27"/>
        <v>-0.09164553503214959</v>
      </c>
      <c r="D131" s="30">
        <f t="shared" si="28"/>
        <v>0.007631330295730046</v>
      </c>
      <c r="E131" s="30">
        <f t="shared" si="24"/>
        <v>0.22993492423126694</v>
      </c>
      <c r="F131" s="30">
        <f t="shared" si="25"/>
        <v>0.12396999999999998</v>
      </c>
      <c r="G131" s="53">
        <f t="shared" si="26"/>
        <v>0.4776566666666666</v>
      </c>
      <c r="H131" s="10"/>
      <c r="I131" s="43">
        <v>1949</v>
      </c>
      <c r="J131" s="45">
        <v>-0.206</v>
      </c>
      <c r="K131" s="45">
        <v>0.1</v>
      </c>
      <c r="L131" s="81">
        <v>-0.18351506</v>
      </c>
      <c r="M131" s="81">
        <f t="shared" si="20"/>
        <v>0.13770000000000002</v>
      </c>
      <c r="N131" s="81">
        <f t="shared" si="21"/>
        <v>0.1617571969999999</v>
      </c>
      <c r="O131" s="10"/>
      <c r="P131" s="45">
        <f t="shared" si="22"/>
        <v>17.094088946083488</v>
      </c>
      <c r="Q131" s="10"/>
      <c r="R131" s="10"/>
      <c r="S131" s="46"/>
      <c r="T131" s="46"/>
      <c r="U131" s="46"/>
      <c r="V131" s="46"/>
      <c r="W131" s="46"/>
      <c r="X131" s="46"/>
      <c r="Y131" s="46"/>
    </row>
    <row r="132" spans="1:25" ht="13.5">
      <c r="A132" s="51">
        <v>1950</v>
      </c>
      <c r="B132" s="29">
        <f>FORCINGS!M116</f>
        <v>0.11100000000000002</v>
      </c>
      <c r="C132" s="52">
        <f t="shared" si="27"/>
        <v>-0.09094980275993181</v>
      </c>
      <c r="D132" s="30">
        <f t="shared" si="28"/>
        <v>0.008927701974044817</v>
      </c>
      <c r="E132" s="30">
        <f t="shared" si="24"/>
        <v>0.23123129590958172</v>
      </c>
      <c r="F132" s="30">
        <f t="shared" si="25"/>
        <v>0.08547000000000002</v>
      </c>
      <c r="G132" s="53">
        <f t="shared" si="26"/>
        <v>0.43915666666666664</v>
      </c>
      <c r="H132" s="10"/>
      <c r="I132" s="43">
        <v>1950</v>
      </c>
      <c r="J132" s="45">
        <v>-0.293</v>
      </c>
      <c r="K132" s="45">
        <f>0.2-0.15*(I132-$I$42)/90</f>
        <v>0.05000000000000002</v>
      </c>
      <c r="L132" s="81">
        <v>-0.18433451</v>
      </c>
      <c r="M132" s="81">
        <f t="shared" si="20"/>
        <v>0.05070000000000002</v>
      </c>
      <c r="N132" s="81">
        <f t="shared" si="21"/>
        <v>0.1609377469999999</v>
      </c>
      <c r="O132" s="10"/>
      <c r="P132" s="45">
        <f t="shared" si="22"/>
        <v>69.07797561651199</v>
      </c>
      <c r="Q132" s="10"/>
      <c r="R132" s="10"/>
      <c r="S132" s="46"/>
      <c r="T132" s="46"/>
      <c r="U132" s="46"/>
      <c r="V132" s="46"/>
      <c r="W132" s="46"/>
      <c r="X132" s="46"/>
      <c r="Y132" s="46"/>
    </row>
    <row r="133" spans="1:25" ht="13.5">
      <c r="A133" s="51">
        <v>1951</v>
      </c>
      <c r="B133" s="29">
        <f>FORCINGS!M117</f>
        <v>0.08300000000000002</v>
      </c>
      <c r="C133" s="52">
        <f t="shared" si="27"/>
        <v>-0.0902498612067561</v>
      </c>
      <c r="D133" s="30">
        <f t="shared" si="28"/>
        <v>0.007966887145015835</v>
      </c>
      <c r="E133" s="30">
        <f t="shared" si="24"/>
        <v>0.23027048108055273</v>
      </c>
      <c r="F133" s="30">
        <f t="shared" si="25"/>
        <v>0.06391000000000002</v>
      </c>
      <c r="G133" s="53">
        <f t="shared" si="26"/>
        <v>0.41759666666666667</v>
      </c>
      <c r="H133" s="10"/>
      <c r="I133" s="43">
        <v>1951</v>
      </c>
      <c r="J133" s="45">
        <v>-0.168</v>
      </c>
      <c r="K133" s="45">
        <v>0.05</v>
      </c>
      <c r="L133" s="81">
        <v>-0.18130187</v>
      </c>
      <c r="M133" s="81">
        <f t="shared" si="20"/>
        <v>0.1757</v>
      </c>
      <c r="N133" s="81">
        <f t="shared" si="21"/>
        <v>0.1639703869999999</v>
      </c>
      <c r="O133" s="10"/>
      <c r="P133" s="45">
        <f t="shared" si="22"/>
        <v>67.75672006958949</v>
      </c>
      <c r="Q133" s="10"/>
      <c r="R133" s="10"/>
      <c r="S133" s="46"/>
      <c r="T133" s="46"/>
      <c r="U133" s="46"/>
      <c r="V133" s="46"/>
      <c r="W133" s="46"/>
      <c r="X133" s="46"/>
      <c r="Y133" s="46"/>
    </row>
    <row r="134" spans="1:25" ht="13.5">
      <c r="A134" s="51">
        <v>1952</v>
      </c>
      <c r="B134" s="29">
        <f>FORCINGS!M118</f>
        <v>0.027999999999999997</v>
      </c>
      <c r="C134" s="52">
        <f t="shared" si="27"/>
        <v>-0.08956155823430688</v>
      </c>
      <c r="D134" s="30">
        <f t="shared" si="28"/>
        <v>0.003092021492265273</v>
      </c>
      <c r="E134" s="30">
        <f t="shared" si="24"/>
        <v>0.22539561542780218</v>
      </c>
      <c r="F134" s="30">
        <f t="shared" si="25"/>
        <v>0.02156</v>
      </c>
      <c r="G134" s="53">
        <f t="shared" si="26"/>
        <v>0.3752466666666667</v>
      </c>
      <c r="H134" s="10"/>
      <c r="I134" s="43">
        <v>1952</v>
      </c>
      <c r="J134" s="45">
        <v>-0.094</v>
      </c>
      <c r="K134" s="45">
        <v>0.05</v>
      </c>
      <c r="L134" s="81">
        <v>-0.18074503</v>
      </c>
      <c r="M134" s="81">
        <f t="shared" si="20"/>
        <v>0.2497</v>
      </c>
      <c r="N134" s="81">
        <f t="shared" si="21"/>
        <v>0.16452722699999991</v>
      </c>
      <c r="O134" s="10"/>
      <c r="P134" s="45">
        <f t="shared" si="22"/>
        <v>65.98008954740467</v>
      </c>
      <c r="Q134" s="10"/>
      <c r="R134" s="10"/>
      <c r="S134" s="46"/>
      <c r="T134" s="46"/>
      <c r="U134" s="46"/>
      <c r="V134" s="46"/>
      <c r="W134" s="46"/>
      <c r="X134" s="46"/>
      <c r="Y134" s="46"/>
    </row>
    <row r="135" spans="1:25" ht="13.5">
      <c r="A135" s="51">
        <v>1953</v>
      </c>
      <c r="B135" s="29">
        <f>FORCINGS!M119</f>
        <v>-0.025999999999999995</v>
      </c>
      <c r="C135" s="52">
        <f t="shared" si="27"/>
        <v>-0.08891224194758306</v>
      </c>
      <c r="D135" s="30">
        <f t="shared" si="28"/>
        <v>-0.004995951096697965</v>
      </c>
      <c r="E135" s="30">
        <f t="shared" si="24"/>
        <v>0.21730764283883894</v>
      </c>
      <c r="F135" s="30">
        <f t="shared" si="25"/>
        <v>-0.020019999999999996</v>
      </c>
      <c r="G135" s="53">
        <f t="shared" si="26"/>
        <v>0.33366666666666667</v>
      </c>
      <c r="H135" s="10"/>
      <c r="I135" s="43">
        <v>1953</v>
      </c>
      <c r="J135" s="45">
        <v>-0.045</v>
      </c>
      <c r="K135" s="45">
        <v>0.05</v>
      </c>
      <c r="L135" s="81">
        <v>-0.18156276</v>
      </c>
      <c r="M135" s="81">
        <f t="shared" si="20"/>
        <v>0.2987</v>
      </c>
      <c r="N135" s="81">
        <f t="shared" si="21"/>
        <v>0.16370949699999993</v>
      </c>
      <c r="O135" s="10"/>
      <c r="P135" s="45">
        <f t="shared" si="22"/>
        <v>63.63903930432704</v>
      </c>
      <c r="Q135" s="10"/>
      <c r="R135" s="10"/>
      <c r="S135" s="46"/>
      <c r="T135" s="46"/>
      <c r="U135" s="46"/>
      <c r="V135" s="46"/>
      <c r="W135" s="46"/>
      <c r="X135" s="46"/>
      <c r="Y135" s="46"/>
    </row>
    <row r="136" spans="1:25" ht="13.5">
      <c r="A136" s="51">
        <v>1954</v>
      </c>
      <c r="B136" s="29">
        <f>FORCINGS!M120</f>
        <v>-0.026999999999999996</v>
      </c>
      <c r="C136" s="52">
        <f t="shared" si="27"/>
        <v>-0.08832415658130005</v>
      </c>
      <c r="D136" s="30">
        <f t="shared" si="28"/>
        <v>-0.011822286499630526</v>
      </c>
      <c r="E136" s="30">
        <f t="shared" si="24"/>
        <v>0.21048130743590637</v>
      </c>
      <c r="F136" s="30">
        <f t="shared" si="25"/>
        <v>-0.020789999999999996</v>
      </c>
      <c r="G136" s="53">
        <f t="shared" si="26"/>
        <v>0.3328966666666667</v>
      </c>
      <c r="H136" s="10"/>
      <c r="I136" s="43">
        <v>1954</v>
      </c>
      <c r="J136" s="45">
        <v>-0.245</v>
      </c>
      <c r="K136" s="45">
        <v>0.05</v>
      </c>
      <c r="L136" s="81">
        <v>-0.18028707</v>
      </c>
      <c r="M136" s="81">
        <f t="shared" si="20"/>
        <v>0.09870000000000001</v>
      </c>
      <c r="N136" s="81">
        <f t="shared" si="21"/>
        <v>0.16498518699999992</v>
      </c>
      <c r="O136" s="10"/>
      <c r="P136" s="45">
        <f t="shared" si="22"/>
        <v>61.07996992155639</v>
      </c>
      <c r="Q136" s="10"/>
      <c r="R136" s="10"/>
      <c r="S136" s="46"/>
      <c r="T136" s="46"/>
      <c r="U136" s="46"/>
      <c r="V136" s="46"/>
      <c r="W136" s="46"/>
      <c r="X136" s="46"/>
      <c r="Y136" s="46"/>
    </row>
    <row r="137" spans="1:25" ht="13.5">
      <c r="A137" s="51">
        <v>1955</v>
      </c>
      <c r="B137" s="29">
        <f>FORCINGS!M121</f>
        <v>0.020000000000000004</v>
      </c>
      <c r="C137" s="52">
        <f t="shared" si="27"/>
        <v>-0.0877880314757677</v>
      </c>
      <c r="D137" s="30">
        <f t="shared" si="28"/>
        <v>-0.014004188828168366</v>
      </c>
      <c r="E137" s="30">
        <f t="shared" si="24"/>
        <v>0.20829940510736852</v>
      </c>
      <c r="F137" s="30">
        <f t="shared" si="25"/>
        <v>0.015400000000000004</v>
      </c>
      <c r="G137" s="53">
        <f t="shared" si="26"/>
        <v>0.3690866666666667</v>
      </c>
      <c r="H137" s="10"/>
      <c r="I137" s="43">
        <v>1955</v>
      </c>
      <c r="J137" s="45">
        <v>-0.268</v>
      </c>
      <c r="K137" s="45">
        <v>0.05</v>
      </c>
      <c r="L137" s="81">
        <v>-0.17506036</v>
      </c>
      <c r="M137" s="81">
        <f t="shared" si="20"/>
        <v>0.07569999999999999</v>
      </c>
      <c r="N137" s="81">
        <f t="shared" si="21"/>
        <v>0.17021189699999992</v>
      </c>
      <c r="O137" s="10"/>
      <c r="P137" s="45">
        <f t="shared" si="22"/>
        <v>58.7858838012707</v>
      </c>
      <c r="Q137" s="10"/>
      <c r="R137" s="10"/>
      <c r="S137" s="46"/>
      <c r="T137" s="46"/>
      <c r="U137" s="46"/>
      <c r="V137" s="46"/>
      <c r="W137" s="46"/>
      <c r="X137" s="46"/>
      <c r="Y137" s="46"/>
    </row>
    <row r="138" spans="1:25" ht="13.5">
      <c r="A138" s="51">
        <v>1956</v>
      </c>
      <c r="B138" s="29">
        <f>FORCINGS!M122</f>
        <v>0.128</v>
      </c>
      <c r="C138" s="52">
        <f t="shared" si="27"/>
        <v>-0.08727095430649333</v>
      </c>
      <c r="D138" s="30">
        <f t="shared" si="28"/>
        <v>-0.007728150361653216</v>
      </c>
      <c r="E138" s="30">
        <f t="shared" si="24"/>
        <v>0.21457544357388367</v>
      </c>
      <c r="F138" s="30">
        <f t="shared" si="25"/>
        <v>0.09856000000000001</v>
      </c>
      <c r="G138" s="53">
        <f t="shared" si="26"/>
        <v>0.4522466666666667</v>
      </c>
      <c r="H138" s="10"/>
      <c r="I138" s="43">
        <v>1956</v>
      </c>
      <c r="J138" s="45">
        <v>-0.336</v>
      </c>
      <c r="K138" s="45">
        <v>0.05</v>
      </c>
      <c r="L138" s="81">
        <v>-0.16446966</v>
      </c>
      <c r="M138" s="81">
        <f t="shared" si="20"/>
        <v>0.007699999999999985</v>
      </c>
      <c r="N138" s="81">
        <f t="shared" si="21"/>
        <v>0.18080259699999993</v>
      </c>
      <c r="O138" s="10"/>
      <c r="P138" s="45">
        <f t="shared" si="22"/>
        <v>57.470076217334466</v>
      </c>
      <c r="Q138" s="10"/>
      <c r="R138" s="10"/>
      <c r="S138" s="46"/>
      <c r="T138" s="46"/>
      <c r="U138" s="46"/>
      <c r="V138" s="46"/>
      <c r="W138" s="46"/>
      <c r="X138" s="46"/>
      <c r="Y138" s="46"/>
    </row>
    <row r="139" spans="1:25" ht="13.5">
      <c r="A139" s="51">
        <v>1957</v>
      </c>
      <c r="B139" s="29">
        <f>FORCINGS!M123</f>
        <v>0.182</v>
      </c>
      <c r="C139" s="52">
        <f t="shared" si="27"/>
        <v>-0.08671351833644789</v>
      </c>
      <c r="D139" s="30">
        <f t="shared" si="28"/>
        <v>0.0016125952342175807</v>
      </c>
      <c r="E139" s="30">
        <f t="shared" si="24"/>
        <v>0.22391618916975448</v>
      </c>
      <c r="F139" s="30">
        <f t="shared" si="25"/>
        <v>0.14014</v>
      </c>
      <c r="G139" s="53">
        <f t="shared" si="26"/>
        <v>0.49382666666666664</v>
      </c>
      <c r="H139" s="10"/>
      <c r="I139" s="43">
        <v>1957</v>
      </c>
      <c r="J139" s="45">
        <v>-0.083</v>
      </c>
      <c r="K139" s="45">
        <v>0.05</v>
      </c>
      <c r="L139" s="81">
        <v>-0.14650731</v>
      </c>
      <c r="M139" s="81">
        <f t="shared" si="20"/>
        <v>0.2607</v>
      </c>
      <c r="N139" s="81">
        <f t="shared" si="21"/>
        <v>0.19876494699999991</v>
      </c>
      <c r="O139" s="10"/>
      <c r="P139" s="45">
        <f t="shared" si="22"/>
        <v>54.88542749486603</v>
      </c>
      <c r="Q139" s="10"/>
      <c r="R139" s="10"/>
      <c r="S139" s="46"/>
      <c r="T139" s="46"/>
      <c r="U139" s="46"/>
      <c r="V139" s="46"/>
      <c r="W139" s="46"/>
      <c r="X139" s="46"/>
      <c r="Y139" s="46"/>
    </row>
    <row r="140" spans="1:25" ht="13.5">
      <c r="A140" s="51">
        <v>1958</v>
      </c>
      <c r="B140" s="29">
        <f>FORCINGS!M124</f>
        <v>0.165</v>
      </c>
      <c r="C140" s="52">
        <f t="shared" si="27"/>
        <v>-0.08609452893254467</v>
      </c>
      <c r="D140" s="30">
        <f t="shared" si="28"/>
        <v>0.008221384294918175</v>
      </c>
      <c r="E140" s="30">
        <f t="shared" si="24"/>
        <v>0.23052497823045506</v>
      </c>
      <c r="F140" s="30">
        <f t="shared" si="25"/>
        <v>0.12705</v>
      </c>
      <c r="G140" s="53">
        <f t="shared" si="26"/>
        <v>0.48073666666666665</v>
      </c>
      <c r="H140" s="10"/>
      <c r="I140" s="43">
        <v>1958</v>
      </c>
      <c r="J140" s="45">
        <v>-0.019</v>
      </c>
      <c r="K140" s="45">
        <v>0.05</v>
      </c>
      <c r="L140" s="81">
        <v>-0.12131955</v>
      </c>
      <c r="M140" s="81">
        <f t="shared" si="20"/>
        <v>0.3247</v>
      </c>
      <c r="N140" s="81">
        <f t="shared" si="21"/>
        <v>0.22395270699999992</v>
      </c>
      <c r="O140" s="10"/>
      <c r="P140" s="45">
        <f t="shared" si="22"/>
        <v>49.5178288182846</v>
      </c>
      <c r="Q140" s="10"/>
      <c r="R140" s="10"/>
      <c r="S140" s="46"/>
      <c r="T140" s="46"/>
      <c r="U140" s="46"/>
      <c r="V140" s="46"/>
      <c r="W140" s="46"/>
      <c r="X140" s="46"/>
      <c r="Y140" s="46"/>
    </row>
    <row r="141" spans="1:25" ht="13.5">
      <c r="A141" s="51">
        <v>1959</v>
      </c>
      <c r="B141" s="29">
        <f>FORCINGS!M125</f>
        <v>0.069</v>
      </c>
      <c r="C141" s="52">
        <f t="shared" si="27"/>
        <v>-0.08543356301264661</v>
      </c>
      <c r="D141" s="30">
        <f t="shared" si="28"/>
        <v>0.006633217962426503</v>
      </c>
      <c r="E141" s="30">
        <f t="shared" si="24"/>
        <v>0.2289368118979634</v>
      </c>
      <c r="F141" s="30">
        <f t="shared" si="25"/>
        <v>0.053130000000000004</v>
      </c>
      <c r="G141" s="53">
        <f t="shared" si="26"/>
        <v>0.40681666666666666</v>
      </c>
      <c r="H141" s="10"/>
      <c r="I141" s="43">
        <v>1959</v>
      </c>
      <c r="J141" s="45">
        <v>-0.073</v>
      </c>
      <c r="K141" s="45">
        <v>0.05</v>
      </c>
      <c r="L141" s="81">
        <v>-0.095923352</v>
      </c>
      <c r="M141" s="81">
        <f t="shared" si="20"/>
        <v>0.2707</v>
      </c>
      <c r="N141" s="81">
        <f t="shared" si="21"/>
        <v>0.2493489049999999</v>
      </c>
      <c r="O141" s="10"/>
      <c r="P141" s="45">
        <f t="shared" si="22"/>
        <v>42.213650435124656</v>
      </c>
      <c r="Q141" s="10"/>
      <c r="R141" s="10"/>
      <c r="S141" s="46"/>
      <c r="T141" s="46"/>
      <c r="U141" s="46"/>
      <c r="V141" s="46"/>
      <c r="W141" s="46"/>
      <c r="X141" s="46"/>
      <c r="Y141" s="46"/>
    </row>
    <row r="142" spans="1:25" ht="13.5">
      <c r="A142" s="51">
        <v>1960</v>
      </c>
      <c r="B142" s="29">
        <f>FORCINGS!M126</f>
        <v>-0.020000000000000004</v>
      </c>
      <c r="C142" s="52">
        <f t="shared" si="27"/>
        <v>-0.08478835901157329</v>
      </c>
      <c r="D142" s="30">
        <f t="shared" si="28"/>
        <v>-0.0013129946264672735</v>
      </c>
      <c r="E142" s="30">
        <f t="shared" si="24"/>
        <v>0.2209905993090696</v>
      </c>
      <c r="F142" s="30">
        <f t="shared" si="25"/>
        <v>-0.015400000000000004</v>
      </c>
      <c r="G142" s="53">
        <f t="shared" si="26"/>
        <v>0.3382866666666666</v>
      </c>
      <c r="H142" s="10"/>
      <c r="I142" s="43">
        <v>1960</v>
      </c>
      <c r="J142" s="45">
        <v>-0.118</v>
      </c>
      <c r="K142" s="45">
        <v>0.05</v>
      </c>
      <c r="L142" s="81">
        <v>-0.081008875</v>
      </c>
      <c r="M142" s="81">
        <f t="shared" si="20"/>
        <v>0.2257</v>
      </c>
      <c r="N142" s="81">
        <f t="shared" si="21"/>
        <v>0.26426338199999994</v>
      </c>
      <c r="O142" s="10"/>
      <c r="P142" s="45">
        <f t="shared" si="22"/>
        <v>36.48147299318175</v>
      </c>
      <c r="Q142" s="10"/>
      <c r="R142" s="10"/>
      <c r="S142" s="46"/>
      <c r="T142" s="46"/>
      <c r="U142" s="46"/>
      <c r="V142" s="46"/>
      <c r="W142" s="46"/>
      <c r="X142" s="46"/>
      <c r="Y142" s="46"/>
    </row>
    <row r="143" spans="1:25" ht="13.5">
      <c r="A143" s="51">
        <v>1961</v>
      </c>
      <c r="B143" s="29">
        <f>FORCINGS!M127</f>
        <v>-0.153</v>
      </c>
      <c r="C143" s="52">
        <f t="shared" si="27"/>
        <v>-0.08420336365796247</v>
      </c>
      <c r="D143" s="30">
        <f t="shared" si="28"/>
        <v>-0.017889553559796698</v>
      </c>
      <c r="E143" s="30">
        <f t="shared" si="24"/>
        <v>0.20441404037574018</v>
      </c>
      <c r="F143" s="30">
        <f t="shared" si="25"/>
        <v>-0.11781</v>
      </c>
      <c r="G143" s="53">
        <f t="shared" si="26"/>
        <v>0.23587666666666665</v>
      </c>
      <c r="H143" s="10"/>
      <c r="I143" s="43">
        <v>1961</v>
      </c>
      <c r="J143" s="45">
        <v>-0.031</v>
      </c>
      <c r="K143" s="45">
        <v>0.05</v>
      </c>
      <c r="L143" s="81">
        <v>-0.08135396</v>
      </c>
      <c r="M143" s="81">
        <f t="shared" si="20"/>
        <v>0.3127</v>
      </c>
      <c r="N143" s="81">
        <f t="shared" si="21"/>
        <v>0.2639182969999999</v>
      </c>
      <c r="O143" s="10"/>
      <c r="P143" s="45">
        <f t="shared" si="22"/>
        <v>32.665340015499616</v>
      </c>
      <c r="Q143" s="10"/>
      <c r="R143" s="10"/>
      <c r="S143" s="46"/>
      <c r="T143" s="46"/>
      <c r="U143" s="46"/>
      <c r="V143" s="46"/>
      <c r="W143" s="46"/>
      <c r="X143" s="46"/>
      <c r="Y143" s="46"/>
    </row>
    <row r="144" spans="1:25" ht="13.5">
      <c r="A144" s="51">
        <v>1962</v>
      </c>
      <c r="B144" s="29">
        <f>FORCINGS!M128</f>
        <v>-0.65</v>
      </c>
      <c r="C144" s="52">
        <f t="shared" si="27"/>
        <v>-0.08373863647679453</v>
      </c>
      <c r="D144" s="30">
        <f t="shared" si="28"/>
        <v>-0.06893250177586377</v>
      </c>
      <c r="E144" s="30">
        <f t="shared" si="24"/>
        <v>0.15337109215967312</v>
      </c>
      <c r="F144" s="30">
        <f t="shared" si="25"/>
        <v>-0.5005000000000001</v>
      </c>
      <c r="G144" s="53">
        <f t="shared" si="26"/>
        <v>-0.1468133333333334</v>
      </c>
      <c r="H144" s="10"/>
      <c r="I144" s="43">
        <v>1962</v>
      </c>
      <c r="J144" s="45">
        <v>-0.034</v>
      </c>
      <c r="K144" s="45">
        <v>0.05</v>
      </c>
      <c r="L144" s="81">
        <v>-0.094454598</v>
      </c>
      <c r="M144" s="81">
        <f t="shared" si="20"/>
        <v>0.3097</v>
      </c>
      <c r="N144" s="81">
        <f t="shared" si="21"/>
        <v>0.2508176589999999</v>
      </c>
      <c r="O144" s="10"/>
      <c r="P144" s="45">
        <f t="shared" si="22"/>
        <v>24.56702908124732</v>
      </c>
      <c r="Q144" s="10"/>
      <c r="R144" s="10"/>
      <c r="S144" s="46"/>
      <c r="T144" s="46"/>
      <c r="U144" s="46"/>
      <c r="V144" s="46"/>
      <c r="W144" s="46"/>
      <c r="X144" s="46"/>
      <c r="Y144" s="46"/>
    </row>
    <row r="145" spans="1:25" ht="13.5">
      <c r="A145" s="51">
        <v>1963</v>
      </c>
      <c r="B145" s="29">
        <f>FORCINGS!M129</f>
        <v>-1.312</v>
      </c>
      <c r="C145" s="52">
        <f t="shared" si="27"/>
        <v>-0.0836348750848104</v>
      </c>
      <c r="D145" s="30">
        <f t="shared" si="28"/>
        <v>-0.16126522391015824</v>
      </c>
      <c r="E145" s="30">
        <f t="shared" si="24"/>
        <v>0.06103837002537865</v>
      </c>
      <c r="F145" s="30">
        <f t="shared" si="25"/>
        <v>-1.01024</v>
      </c>
      <c r="G145" s="53">
        <f t="shared" si="26"/>
        <v>-0.6565533333333333</v>
      </c>
      <c r="H145" s="10"/>
      <c r="I145" s="43">
        <v>1963</v>
      </c>
      <c r="J145" s="45">
        <v>-0.009</v>
      </c>
      <c r="K145" s="45">
        <v>0.05</v>
      </c>
      <c r="L145" s="81">
        <v>-0.11347345</v>
      </c>
      <c r="M145" s="81">
        <f t="shared" si="20"/>
        <v>0.3347</v>
      </c>
      <c r="N145" s="81">
        <f t="shared" si="21"/>
        <v>0.2317988069999999</v>
      </c>
      <c r="O145" s="10"/>
      <c r="P145" s="45">
        <f t="shared" si="22"/>
        <v>12.181750131428059</v>
      </c>
      <c r="Q145" s="10"/>
      <c r="R145" s="10"/>
      <c r="S145" s="46"/>
      <c r="T145" s="46"/>
      <c r="U145" s="46"/>
      <c r="V145" s="46"/>
      <c r="W145" s="46"/>
      <c r="X145" s="46"/>
      <c r="Y145" s="46"/>
    </row>
    <row r="146" spans="1:25" ht="13.5">
      <c r="A146" s="51">
        <v>1964</v>
      </c>
      <c r="B146" s="29">
        <f>FORCINGS!M130</f>
        <v>-1.5219999999999998</v>
      </c>
      <c r="C146" s="52">
        <f t="shared" si="27"/>
        <v>-0.08417890856937844</v>
      </c>
      <c r="D146" s="30">
        <f t="shared" si="28"/>
        <v>-0.25450320093164014</v>
      </c>
      <c r="E146" s="30">
        <f t="shared" si="24"/>
        <v>-0.03219960699610325</v>
      </c>
      <c r="F146" s="30">
        <f t="shared" si="25"/>
        <v>-1.17194</v>
      </c>
      <c r="G146" s="53">
        <f t="shared" si="26"/>
        <v>-0.8182533333333333</v>
      </c>
      <c r="H146" s="10"/>
      <c r="I146" s="43">
        <v>1964</v>
      </c>
      <c r="J146" s="45">
        <v>-0.277</v>
      </c>
      <c r="K146" s="45">
        <v>0.05</v>
      </c>
      <c r="L146" s="81">
        <v>-0.13069076</v>
      </c>
      <c r="M146" s="81">
        <f t="shared" si="20"/>
        <v>0.06669999999999998</v>
      </c>
      <c r="N146" s="81">
        <f t="shared" si="21"/>
        <v>0.21458149699999993</v>
      </c>
      <c r="O146" s="10"/>
      <c r="P146" s="45">
        <f t="shared" si="22"/>
        <v>3.8802028880147987</v>
      </c>
      <c r="Q146" s="10"/>
      <c r="R146" s="10"/>
      <c r="S146" s="46"/>
      <c r="T146" s="46"/>
      <c r="U146" s="46"/>
      <c r="V146" s="46"/>
      <c r="W146" s="46"/>
      <c r="X146" s="46"/>
      <c r="Y146" s="46"/>
    </row>
    <row r="147" spans="1:25" ht="13.5">
      <c r="A147" s="51">
        <v>1965</v>
      </c>
      <c r="B147" s="29">
        <f>FORCINGS!M131</f>
        <v>-1.2460000000000002</v>
      </c>
      <c r="C147" s="52">
        <f t="shared" si="27"/>
        <v>-0.08537254121025317</v>
      </c>
      <c r="D147" s="30">
        <f t="shared" si="28"/>
        <v>-0.3122063643602594</v>
      </c>
      <c r="E147" s="30">
        <f t="shared" si="24"/>
        <v>-0.0899027704247225</v>
      </c>
      <c r="F147" s="30">
        <f t="shared" si="25"/>
        <v>-0.9594200000000002</v>
      </c>
      <c r="G147" s="53">
        <f t="shared" si="26"/>
        <v>-0.6057333333333335</v>
      </c>
      <c r="H147" s="10"/>
      <c r="I147" s="43">
        <v>1965</v>
      </c>
      <c r="J147" s="45">
        <v>-0.21</v>
      </c>
      <c r="K147" s="45">
        <v>0.05</v>
      </c>
      <c r="L147" s="81">
        <v>-0.1414485</v>
      </c>
      <c r="M147" s="81">
        <f t="shared" si="20"/>
        <v>0.1337</v>
      </c>
      <c r="N147" s="81">
        <f t="shared" si="21"/>
        <v>0.2038237569999999</v>
      </c>
      <c r="O147" s="10"/>
      <c r="P147" s="45">
        <f t="shared" si="22"/>
        <v>1.062784894979055</v>
      </c>
      <c r="Q147" s="10"/>
      <c r="R147" s="10"/>
      <c r="S147" s="46"/>
      <c r="T147" s="46"/>
      <c r="U147" s="46"/>
      <c r="V147" s="46"/>
      <c r="W147" s="46"/>
      <c r="X147" s="46"/>
      <c r="Y147" s="46"/>
    </row>
    <row r="148" spans="1:25" ht="13.5">
      <c r="A148" s="51">
        <v>1966</v>
      </c>
      <c r="B148" s="29">
        <f>FORCINGS!M132</f>
        <v>-0.6589999999999999</v>
      </c>
      <c r="C148" s="52">
        <f t="shared" si="27"/>
        <v>-0.08696219264288842</v>
      </c>
      <c r="D148" s="30">
        <f t="shared" si="28"/>
        <v>-0.31685528334610247</v>
      </c>
      <c r="E148" s="30">
        <f t="shared" si="24"/>
        <v>-0.09455168941056558</v>
      </c>
      <c r="F148" s="30">
        <f t="shared" si="25"/>
        <v>-0.5074299999999999</v>
      </c>
      <c r="G148" s="53">
        <f t="shared" si="26"/>
        <v>-0.1537433333333333</v>
      </c>
      <c r="H148" s="10"/>
      <c r="I148" s="43">
        <v>1966</v>
      </c>
      <c r="J148" s="45">
        <v>-0.15</v>
      </c>
      <c r="K148" s="45">
        <v>0.05</v>
      </c>
      <c r="L148" s="81">
        <v>-0.14467281</v>
      </c>
      <c r="M148" s="81">
        <f t="shared" si="20"/>
        <v>0.1937</v>
      </c>
      <c r="N148" s="81">
        <f t="shared" si="21"/>
        <v>0.2005994469999999</v>
      </c>
      <c r="O148" s="10"/>
      <c r="P148" s="45">
        <f t="shared" si="22"/>
        <v>1.0048506916562512</v>
      </c>
      <c r="Q148" s="10"/>
      <c r="R148" s="10"/>
      <c r="S148" s="46"/>
      <c r="T148" s="46"/>
      <c r="U148" s="46"/>
      <c r="V148" s="46"/>
      <c r="W148" s="46"/>
      <c r="X148" s="46"/>
      <c r="Y148" s="46"/>
    </row>
    <row r="149" spans="1:25" ht="13.5">
      <c r="A149" s="51">
        <v>1967</v>
      </c>
      <c r="B149" s="29">
        <f>FORCINGS!M133</f>
        <v>-0.663</v>
      </c>
      <c r="C149" s="52">
        <f t="shared" si="27"/>
        <v>-0.08857328342253654</v>
      </c>
      <c r="D149" s="30">
        <f t="shared" si="28"/>
        <v>-0.32115890965625177</v>
      </c>
      <c r="E149" s="30">
        <f t="shared" si="24"/>
        <v>-0.09885531572071488</v>
      </c>
      <c r="F149" s="30">
        <f t="shared" si="25"/>
        <v>-0.51051</v>
      </c>
      <c r="G149" s="53">
        <f t="shared" si="26"/>
        <v>-0.15682333333333337</v>
      </c>
      <c r="H149" s="10"/>
      <c r="I149" s="43">
        <v>1967</v>
      </c>
      <c r="J149" s="45">
        <v>-0.147</v>
      </c>
      <c r="K149" s="45">
        <v>0.05</v>
      </c>
      <c r="L149" s="81">
        <v>-0.14012494</v>
      </c>
      <c r="M149" s="81">
        <f t="shared" si="20"/>
        <v>0.1967</v>
      </c>
      <c r="N149" s="81">
        <f t="shared" si="21"/>
        <v>0.2051473169999999</v>
      </c>
      <c r="O149" s="10"/>
      <c r="P149" s="45">
        <f t="shared" si="22"/>
        <v>0.6812727552613442</v>
      </c>
      <c r="Q149" s="10"/>
      <c r="R149" s="10"/>
      <c r="S149" s="46"/>
      <c r="T149" s="46"/>
      <c r="U149" s="46"/>
      <c r="V149" s="46"/>
      <c r="W149" s="46"/>
      <c r="X149" s="46"/>
      <c r="Y149" s="46"/>
    </row>
    <row r="150" spans="1:25" ht="13.5">
      <c r="A150" s="51">
        <v>1968</v>
      </c>
      <c r="B150" s="29">
        <f>FORCINGS!M134</f>
        <v>-0.808</v>
      </c>
      <c r="C150" s="52">
        <f t="shared" si="27"/>
        <v>-0.09020324349118242</v>
      </c>
      <c r="D150" s="30">
        <f t="shared" si="28"/>
        <v>-0.3357158070821983</v>
      </c>
      <c r="E150" s="30">
        <f t="shared" si="24"/>
        <v>-0.11341221314666139</v>
      </c>
      <c r="F150" s="30">
        <f t="shared" si="25"/>
        <v>-0.62216</v>
      </c>
      <c r="G150" s="53">
        <f t="shared" si="26"/>
        <v>-0.2684733333333334</v>
      </c>
      <c r="H150" s="10"/>
      <c r="I150" s="43">
        <v>1968</v>
      </c>
      <c r="J150" s="45">
        <v>-0.159</v>
      </c>
      <c r="K150" s="45">
        <v>0.05</v>
      </c>
      <c r="L150" s="81">
        <v>-0.1274493</v>
      </c>
      <c r="M150" s="81">
        <f t="shared" si="20"/>
        <v>0.1847</v>
      </c>
      <c r="N150" s="81">
        <f t="shared" si="21"/>
        <v>0.21782295699999993</v>
      </c>
      <c r="O150" s="10"/>
      <c r="P150" s="45">
        <f t="shared" si="22"/>
        <v>0.07881592293126853</v>
      </c>
      <c r="Q150" s="10"/>
      <c r="R150" s="10"/>
      <c r="S150" s="46"/>
      <c r="T150" s="46"/>
      <c r="U150" s="46"/>
      <c r="V150" s="46"/>
      <c r="W150" s="46"/>
      <c r="X150" s="46"/>
      <c r="Y150" s="46"/>
    </row>
    <row r="151" spans="1:25" ht="13.5">
      <c r="A151" s="51">
        <v>1969</v>
      </c>
      <c r="B151" s="29">
        <f>FORCINGS!M135</f>
        <v>-0.8260000000000001</v>
      </c>
      <c r="C151" s="52">
        <f t="shared" si="27"/>
        <v>-0.09192379553682825</v>
      </c>
      <c r="D151" s="30">
        <f t="shared" si="28"/>
        <v>-0.3493897095212863</v>
      </c>
      <c r="E151" s="30">
        <f t="shared" si="24"/>
        <v>-0.1270861155857494</v>
      </c>
      <c r="F151" s="30">
        <f t="shared" si="25"/>
        <v>-0.63602</v>
      </c>
      <c r="G151" s="53">
        <f t="shared" si="26"/>
        <v>-0.2823333333333334</v>
      </c>
      <c r="H151" s="10"/>
      <c r="I151" s="43">
        <v>1969</v>
      </c>
      <c r="J151" s="45">
        <v>-0.025</v>
      </c>
      <c r="K151" s="45">
        <v>0.05</v>
      </c>
      <c r="L151" s="81">
        <v>-0.11096897</v>
      </c>
      <c r="M151" s="81">
        <f t="shared" si="20"/>
        <v>0.3187</v>
      </c>
      <c r="N151" s="81">
        <f t="shared" si="21"/>
        <v>0.23430328699999992</v>
      </c>
      <c r="O151" s="10"/>
      <c r="P151" s="45">
        <f t="shared" si="22"/>
        <v>0.10390495273289646</v>
      </c>
      <c r="Q151" s="10"/>
      <c r="R151" s="10"/>
      <c r="S151" s="46"/>
      <c r="T151" s="46"/>
      <c r="U151" s="46"/>
      <c r="V151" s="46"/>
      <c r="W151" s="46"/>
      <c r="X151" s="46"/>
      <c r="Y151" s="46"/>
    </row>
    <row r="152" spans="1:25" ht="13.5">
      <c r="A152" s="51">
        <v>1970</v>
      </c>
      <c r="B152" s="29">
        <f>FORCINGS!M136</f>
        <v>-0.541</v>
      </c>
      <c r="C152" s="52">
        <f t="shared" si="27"/>
        <v>-0.09372811666203133</v>
      </c>
      <c r="D152" s="30">
        <f t="shared" si="28"/>
        <v>-0.3396738765475893</v>
      </c>
      <c r="E152" s="30">
        <f t="shared" si="24"/>
        <v>-0.1173702826120524</v>
      </c>
      <c r="F152" s="30">
        <f t="shared" si="25"/>
        <v>-0.41657000000000005</v>
      </c>
      <c r="G152" s="53">
        <f t="shared" si="26"/>
        <v>-0.0628833333333334</v>
      </c>
      <c r="H152" s="10"/>
      <c r="I152" s="43">
        <v>1970</v>
      </c>
      <c r="J152" s="45">
        <v>-0.073</v>
      </c>
      <c r="K152" s="45">
        <v>0.05</v>
      </c>
      <c r="L152" s="81">
        <v>-0.098717151</v>
      </c>
      <c r="M152" s="81">
        <f t="shared" si="20"/>
        <v>0.2707</v>
      </c>
      <c r="N152" s="81">
        <f t="shared" si="21"/>
        <v>0.2465551059999999</v>
      </c>
      <c r="O152" s="10"/>
      <c r="P152" s="45">
        <f t="shared" si="22"/>
        <v>0.1391757275746194</v>
      </c>
      <c r="Q152" s="10"/>
      <c r="R152" s="10"/>
      <c r="S152" s="46"/>
      <c r="T152" s="46"/>
      <c r="U152" s="46"/>
      <c r="V152" s="46"/>
      <c r="W152" s="46"/>
      <c r="X152" s="46"/>
      <c r="Y152" s="46"/>
    </row>
    <row r="153" spans="1:25" ht="13.5">
      <c r="A153" s="51">
        <v>1971</v>
      </c>
      <c r="B153" s="29">
        <f>FORCINGS!M137</f>
        <v>-0.189</v>
      </c>
      <c r="C153" s="52">
        <f t="shared" si="27"/>
        <v>-0.09545170454730932</v>
      </c>
      <c r="D153" s="30">
        <f t="shared" si="28"/>
        <v>-0.3053106459127225</v>
      </c>
      <c r="E153" s="30">
        <f t="shared" si="24"/>
        <v>-0.08300705197718561</v>
      </c>
      <c r="F153" s="30">
        <f t="shared" si="25"/>
        <v>-0.14553</v>
      </c>
      <c r="G153" s="53">
        <f t="shared" si="26"/>
        <v>0.20815666666666666</v>
      </c>
      <c r="H153" s="10"/>
      <c r="I153" s="43">
        <v>1971</v>
      </c>
      <c r="J153" s="45">
        <v>-0.181</v>
      </c>
      <c r="K153" s="45">
        <v>0.05</v>
      </c>
      <c r="L153" s="81">
        <v>-0.095260635</v>
      </c>
      <c r="M153" s="81">
        <f t="shared" si="20"/>
        <v>0.1627</v>
      </c>
      <c r="N153" s="81">
        <f t="shared" si="21"/>
        <v>0.25001162199999993</v>
      </c>
      <c r="O153" s="10"/>
      <c r="P153" s="45">
        <f t="shared" si="22"/>
        <v>0.060060118758801996</v>
      </c>
      <c r="Q153" s="10"/>
      <c r="R153" s="10"/>
      <c r="S153" s="46"/>
      <c r="T153" s="46"/>
      <c r="U153" s="46"/>
      <c r="V153" s="46"/>
      <c r="W153" s="46"/>
      <c r="X153" s="46"/>
      <c r="Y153" s="46"/>
    </row>
    <row r="154" spans="1:25" ht="13.5">
      <c r="A154" s="51">
        <v>1972</v>
      </c>
      <c r="B154" s="29">
        <f>FORCINGS!M138</f>
        <v>-0.068</v>
      </c>
      <c r="C154" s="52">
        <f t="shared" si="27"/>
        <v>-0.09692239600839814</v>
      </c>
      <c r="D154" s="30">
        <f t="shared" si="28"/>
        <v>-0.26751347626429445</v>
      </c>
      <c r="E154" s="30">
        <f t="shared" si="24"/>
        <v>-0.045209882328757556</v>
      </c>
      <c r="F154" s="30">
        <f t="shared" si="25"/>
        <v>-0.052360000000000004</v>
      </c>
      <c r="G154" s="53">
        <f t="shared" si="26"/>
        <v>0.30132666666666663</v>
      </c>
      <c r="H154" s="10"/>
      <c r="I154" s="43">
        <v>1972</v>
      </c>
      <c r="J154" s="45">
        <v>-0.066</v>
      </c>
      <c r="K154" s="45">
        <v>0.05</v>
      </c>
      <c r="L154" s="81">
        <v>-0.098700962</v>
      </c>
      <c r="M154" s="81">
        <f t="shared" si="20"/>
        <v>0.2777</v>
      </c>
      <c r="N154" s="81">
        <f t="shared" si="21"/>
        <v>0.2465712949999999</v>
      </c>
      <c r="O154" s="10"/>
      <c r="P154" s="45">
        <f t="shared" si="22"/>
        <v>1.1445182417580828</v>
      </c>
      <c r="Q154" s="10"/>
      <c r="R154" s="10"/>
      <c r="S154" s="46"/>
      <c r="T154" s="46"/>
      <c r="U154" s="46"/>
      <c r="V154" s="46"/>
      <c r="W154" s="46"/>
      <c r="X154" s="46"/>
      <c r="Y154" s="46"/>
    </row>
    <row r="155" spans="1:25" ht="13.5">
      <c r="A155" s="51">
        <v>1973</v>
      </c>
      <c r="B155" s="29">
        <f>FORCINGS!M139</f>
        <v>-0.202</v>
      </c>
      <c r="C155" s="52">
        <f t="shared" si="27"/>
        <v>-0.09811789829883145</v>
      </c>
      <c r="D155" s="30">
        <f t="shared" si="28"/>
        <v>-0.24588157953975312</v>
      </c>
      <c r="E155" s="30">
        <f t="shared" si="24"/>
        <v>-0.02357798560421623</v>
      </c>
      <c r="F155" s="30">
        <f t="shared" si="25"/>
        <v>-0.15554</v>
      </c>
      <c r="G155" s="53">
        <f t="shared" si="26"/>
        <v>0.19814666666666664</v>
      </c>
      <c r="H155" s="10"/>
      <c r="I155" s="43">
        <v>1973</v>
      </c>
      <c r="J155" s="45">
        <v>0.058</v>
      </c>
      <c r="K155" s="45">
        <v>0.05</v>
      </c>
      <c r="L155" s="81">
        <v>-0.10468878</v>
      </c>
      <c r="M155" s="81">
        <f t="shared" si="20"/>
        <v>0.4017</v>
      </c>
      <c r="N155" s="81">
        <f t="shared" si="21"/>
        <v>0.24058347699999993</v>
      </c>
      <c r="O155" s="10"/>
      <c r="P155" s="45">
        <f t="shared" si="22"/>
        <v>2.6315843870060425</v>
      </c>
      <c r="Q155" s="10"/>
      <c r="R155" s="10"/>
      <c r="S155" s="46"/>
      <c r="T155" s="46"/>
      <c r="U155" s="46"/>
      <c r="V155" s="46"/>
      <c r="W155" s="46"/>
      <c r="X155" s="46"/>
      <c r="Y155" s="46"/>
    </row>
    <row r="156" spans="1:25" ht="13.5">
      <c r="A156" s="51">
        <v>1974</v>
      </c>
      <c r="B156" s="29">
        <f>FORCINGS!M140</f>
        <v>-0.375</v>
      </c>
      <c r="C156" s="52">
        <f t="shared" si="27"/>
        <v>-0.09915342617696783</v>
      </c>
      <c r="D156" s="30">
        <f t="shared" si="28"/>
        <v>-0.24072425715140736</v>
      </c>
      <c r="E156" s="30">
        <f t="shared" si="24"/>
        <v>-0.018420663215870464</v>
      </c>
      <c r="F156" s="30">
        <f t="shared" si="25"/>
        <v>-0.28875</v>
      </c>
      <c r="G156" s="53">
        <f t="shared" si="26"/>
        <v>0.06493666666666664</v>
      </c>
      <c r="H156" s="10"/>
      <c r="I156" s="43">
        <v>1974</v>
      </c>
      <c r="J156" s="45">
        <v>-0.206</v>
      </c>
      <c r="K156" s="45">
        <v>0.05</v>
      </c>
      <c r="L156" s="81">
        <v>-0.10844893</v>
      </c>
      <c r="M156" s="81">
        <f t="shared" si="20"/>
        <v>0.13770000000000002</v>
      </c>
      <c r="N156" s="81">
        <f t="shared" si="21"/>
        <v>0.23682332699999992</v>
      </c>
      <c r="O156" s="10"/>
      <c r="P156" s="45">
        <f t="shared" si="22"/>
        <v>3.24203552806176</v>
      </c>
      <c r="Q156" s="10"/>
      <c r="R156" s="10"/>
      <c r="S156" s="46"/>
      <c r="T156" s="46"/>
      <c r="U156" s="46"/>
      <c r="V156" s="46"/>
      <c r="W156" s="46"/>
      <c r="X156" s="46"/>
      <c r="Y156" s="46"/>
    </row>
    <row r="157" spans="1:25" ht="13.5">
      <c r="A157" s="51">
        <v>1975</v>
      </c>
      <c r="B157" s="29">
        <f>FORCINGS!M141</f>
        <v>-0.33299999999999996</v>
      </c>
      <c r="C157" s="52">
        <f t="shared" si="27"/>
        <v>-0.10014555456043671</v>
      </c>
      <c r="D157" s="30">
        <f t="shared" si="28"/>
        <v>-0.23331815252895852</v>
      </c>
      <c r="E157" s="30">
        <f t="shared" si="24"/>
        <v>-0.011014558593421625</v>
      </c>
      <c r="F157" s="30">
        <f t="shared" si="25"/>
        <v>-0.25640999999999997</v>
      </c>
      <c r="G157" s="53">
        <f t="shared" si="26"/>
        <v>0.09727666666666668</v>
      </c>
      <c r="H157" s="10"/>
      <c r="I157" s="43">
        <v>1975</v>
      </c>
      <c r="J157" s="45">
        <v>-0.161</v>
      </c>
      <c r="K157" s="45">
        <v>0.05</v>
      </c>
      <c r="L157" s="81">
        <v>-0.10425127</v>
      </c>
      <c r="M157" s="81">
        <f t="shared" si="20"/>
        <v>0.1827</v>
      </c>
      <c r="N157" s="81">
        <f t="shared" si="21"/>
        <v>0.2410209869999999</v>
      </c>
      <c r="O157" s="10"/>
      <c r="P157" s="45">
        <f t="shared" si="22"/>
        <v>3.477233741565432</v>
      </c>
      <c r="Q157" s="10"/>
      <c r="R157" s="10"/>
      <c r="S157" s="46"/>
      <c r="T157" s="46"/>
      <c r="U157" s="46"/>
      <c r="V157" s="46"/>
      <c r="W157" s="46"/>
      <c r="X157" s="46"/>
      <c r="Y157" s="46"/>
    </row>
    <row r="158" spans="1:25" ht="13.5">
      <c r="A158" s="51">
        <v>1976</v>
      </c>
      <c r="B158" s="29">
        <f>FORCINGS!M142</f>
        <v>-0.22</v>
      </c>
      <c r="C158" s="52">
        <f t="shared" si="27"/>
        <v>-0.10107882812700011</v>
      </c>
      <c r="D158" s="30">
        <f t="shared" si="28"/>
        <v>-0.21871237963400006</v>
      </c>
      <c r="E158" s="30">
        <f t="shared" si="24"/>
        <v>0.0035912143015368325</v>
      </c>
      <c r="F158" s="30">
        <f t="shared" si="25"/>
        <v>-0.1694</v>
      </c>
      <c r="G158" s="53">
        <f t="shared" si="26"/>
        <v>0.18428666666666665</v>
      </c>
      <c r="H158" s="10"/>
      <c r="I158" s="43">
        <v>1976</v>
      </c>
      <c r="J158" s="45">
        <v>-0.24</v>
      </c>
      <c r="K158" s="45">
        <v>0.05</v>
      </c>
      <c r="L158" s="81">
        <v>-0.089145511</v>
      </c>
      <c r="M158" s="81">
        <f t="shared" si="20"/>
        <v>0.10370000000000001</v>
      </c>
      <c r="N158" s="81">
        <f t="shared" si="21"/>
        <v>0.2561267459999999</v>
      </c>
      <c r="O158" s="10"/>
      <c r="P158" s="45">
        <f t="shared" si="22"/>
        <v>3.4400400878610804</v>
      </c>
      <c r="Q158" s="10"/>
      <c r="R158" s="10"/>
      <c r="S158" s="46"/>
      <c r="T158" s="46"/>
      <c r="U158" s="46"/>
      <c r="V158" s="46"/>
      <c r="W158" s="46"/>
      <c r="X158" s="46"/>
      <c r="Y158" s="46"/>
    </row>
    <row r="159" spans="1:25" ht="13.5">
      <c r="A159" s="51">
        <v>1977</v>
      </c>
      <c r="B159" s="29">
        <f>FORCINGS!M143</f>
        <v>-0.044000000000000004</v>
      </c>
      <c r="C159" s="52">
        <f t="shared" si="27"/>
        <v>-0.10190320405596116</v>
      </c>
      <c r="D159" s="30">
        <f t="shared" si="28"/>
        <v>-0.19334618229695433</v>
      </c>
      <c r="E159" s="30">
        <f t="shared" si="24"/>
        <v>0.028957411638582564</v>
      </c>
      <c r="F159" s="30">
        <f t="shared" si="25"/>
        <v>-0.03388000000000001</v>
      </c>
      <c r="G159" s="53">
        <f t="shared" si="26"/>
        <v>0.31980666666666663</v>
      </c>
      <c r="H159" s="10"/>
      <c r="I159" s="43">
        <v>1977</v>
      </c>
      <c r="J159" s="45">
        <v>0.006</v>
      </c>
      <c r="K159" s="45">
        <v>0.05</v>
      </c>
      <c r="L159" s="81">
        <v>-0.06467836</v>
      </c>
      <c r="M159" s="81">
        <f t="shared" si="20"/>
        <v>0.3497</v>
      </c>
      <c r="N159" s="81">
        <f t="shared" si="21"/>
        <v>0.2805938969999999</v>
      </c>
      <c r="O159" s="10"/>
      <c r="P159" s="45">
        <f t="shared" si="22"/>
        <v>3.5070630921411134</v>
      </c>
      <c r="Q159" s="10"/>
      <c r="R159" s="10"/>
      <c r="S159" s="46"/>
      <c r="T159" s="46"/>
      <c r="U159" s="46"/>
      <c r="V159" s="46"/>
      <c r="W159" s="46"/>
      <c r="X159" s="46"/>
      <c r="Y159" s="46"/>
    </row>
    <row r="160" spans="1:25" ht="13.5">
      <c r="A160" s="51">
        <v>1978</v>
      </c>
      <c r="B160" s="29">
        <f>FORCINGS!M144</f>
        <v>0.01899999999999999</v>
      </c>
      <c r="C160" s="52">
        <f t="shared" si="27"/>
        <v>-0.10254403644747405</v>
      </c>
      <c r="D160" s="30">
        <f t="shared" si="28"/>
        <v>-0.16738466490733203</v>
      </c>
      <c r="E160" s="30">
        <f aca="true" t="shared" si="29" ref="E160:E188">D160-$D$190</f>
        <v>0.05491892902820486</v>
      </c>
      <c r="F160" s="30">
        <f aca="true" t="shared" si="30" ref="F160:F181">$D$19*B160</f>
        <v>0.014629999999999992</v>
      </c>
      <c r="G160" s="53">
        <f aca="true" t="shared" si="31" ref="G160:G188">F160-$F$190</f>
        <v>0.3683166666666666</v>
      </c>
      <c r="H160" s="10"/>
      <c r="I160" s="43">
        <v>1978</v>
      </c>
      <c r="J160" s="45">
        <v>-0.059</v>
      </c>
      <c r="K160" s="45">
        <v>0.05</v>
      </c>
      <c r="L160" s="81">
        <v>-0.032482208</v>
      </c>
      <c r="M160" s="81">
        <f t="shared" si="20"/>
        <v>0.2847</v>
      </c>
      <c r="N160" s="81">
        <f t="shared" si="21"/>
        <v>0.3127900489999999</v>
      </c>
      <c r="O160" s="10"/>
      <c r="P160" s="45">
        <f t="shared" si="22"/>
        <v>3.0555835015292168</v>
      </c>
      <c r="Q160" s="10"/>
      <c r="R160" s="10"/>
      <c r="S160" s="46"/>
      <c r="T160" s="46"/>
      <c r="U160" s="46"/>
      <c r="V160" s="46"/>
      <c r="W160" s="46"/>
      <c r="X160" s="46"/>
      <c r="Y160" s="46"/>
    </row>
    <row r="161" spans="1:25" ht="13.5">
      <c r="A161" s="51">
        <v>1979</v>
      </c>
      <c r="B161" s="29">
        <f>FORCINGS!M145</f>
        <v>0.10900000000000001</v>
      </c>
      <c r="C161" s="52">
        <f aca="true" t="shared" si="32" ref="C161:C182">C160+$D$23*$D$26*(D160-C160)/(0.5*$D$25*($D$20+$D$21))</f>
        <v>-0.10299843957172074</v>
      </c>
      <c r="D161" s="30">
        <f aca="true" t="shared" si="33" ref="D161:D182">D160+$D$23*(B161-$D$26*(D160-C160)/(0.5*($D$20+$D$21))-(D160/$D$19))/$D$24</f>
        <v>-0.13889294041636913</v>
      </c>
      <c r="E161" s="30">
        <f t="shared" si="29"/>
        <v>0.08341065351916777</v>
      </c>
      <c r="F161" s="30">
        <f t="shared" si="30"/>
        <v>0.08393000000000002</v>
      </c>
      <c r="G161" s="53">
        <f t="shared" si="31"/>
        <v>0.43761666666666665</v>
      </c>
      <c r="H161" s="10"/>
      <c r="I161" s="43">
        <v>1979</v>
      </c>
      <c r="J161" s="45">
        <v>0.046</v>
      </c>
      <c r="K161" s="45">
        <v>0.05</v>
      </c>
      <c r="L161" s="81">
        <v>0.0032706684</v>
      </c>
      <c r="M161" s="81">
        <f aca="true" t="shared" si="34" ref="M161:M188">J161-$J$191</f>
        <v>0.3897</v>
      </c>
      <c r="N161" s="81">
        <f aca="true" t="shared" si="35" ref="N161:N188">L161-$L$191</f>
        <v>0.3485429253999999</v>
      </c>
      <c r="O161" s="10"/>
      <c r="P161" s="45">
        <f aca="true" t="shared" si="36" ref="P161:P188">((L161-E161)/K161)^2</f>
        <v>2.5689668859601724</v>
      </c>
      <c r="Q161" s="10"/>
      <c r="R161" s="10"/>
      <c r="S161" s="46"/>
      <c r="T161" s="46"/>
      <c r="U161" s="46"/>
      <c r="V161" s="46"/>
      <c r="W161" s="46"/>
      <c r="X161" s="46"/>
      <c r="Y161" s="46"/>
    </row>
    <row r="162" spans="1:25" ht="13.5">
      <c r="A162" s="51">
        <v>1980</v>
      </c>
      <c r="B162" s="29">
        <f>FORCINGS!M146</f>
        <v>0.139</v>
      </c>
      <c r="C162" s="52">
        <f t="shared" si="32"/>
        <v>-0.10324998823364004</v>
      </c>
      <c r="D162" s="30">
        <f t="shared" si="33"/>
        <v>-0.11275043057185088</v>
      </c>
      <c r="E162" s="30">
        <f t="shared" si="29"/>
        <v>0.109553163363686</v>
      </c>
      <c r="F162" s="30">
        <f t="shared" si="30"/>
        <v>0.10703000000000001</v>
      </c>
      <c r="G162" s="53">
        <f t="shared" si="31"/>
        <v>0.46071666666666666</v>
      </c>
      <c r="H162" s="10"/>
      <c r="I162" s="43">
        <v>1980</v>
      </c>
      <c r="J162" s="45">
        <v>0.071</v>
      </c>
      <c r="K162" s="45">
        <v>0.05</v>
      </c>
      <c r="L162" s="81">
        <v>0.032464416</v>
      </c>
      <c r="M162" s="81">
        <f t="shared" si="34"/>
        <v>0.4147</v>
      </c>
      <c r="N162" s="81">
        <f t="shared" si="35"/>
        <v>0.3777366729999999</v>
      </c>
      <c r="O162" s="10"/>
      <c r="P162" s="45">
        <f t="shared" si="36"/>
        <v>2.3770699880408825</v>
      </c>
      <c r="Q162" s="10"/>
      <c r="R162" s="10"/>
      <c r="S162" s="46"/>
      <c r="T162" s="46"/>
      <c r="U162" s="46"/>
      <c r="V162" s="46"/>
      <c r="W162" s="46"/>
      <c r="X162" s="46"/>
      <c r="Y162" s="46"/>
    </row>
    <row r="163" spans="1:25" ht="13.5">
      <c r="A163" s="51">
        <v>1981</v>
      </c>
      <c r="B163" s="29">
        <f>FORCINGS!M147</f>
        <v>-0.33299999999999996</v>
      </c>
      <c r="C163" s="52">
        <f t="shared" si="32"/>
        <v>-0.10331656733354622</v>
      </c>
      <c r="D163" s="30">
        <f t="shared" si="33"/>
        <v>-0.1261002441278753</v>
      </c>
      <c r="E163" s="30">
        <f t="shared" si="29"/>
        <v>0.0962033498076616</v>
      </c>
      <c r="F163" s="30">
        <f t="shared" si="30"/>
        <v>-0.25640999999999997</v>
      </c>
      <c r="G163" s="53">
        <f t="shared" si="31"/>
        <v>0.09727666666666668</v>
      </c>
      <c r="H163" s="10"/>
      <c r="I163" s="43">
        <v>1981</v>
      </c>
      <c r="J163" s="45">
        <v>0.11</v>
      </c>
      <c r="K163" s="45">
        <v>0.05</v>
      </c>
      <c r="L163" s="81">
        <v>0.048895454</v>
      </c>
      <c r="M163" s="81">
        <f t="shared" si="34"/>
        <v>0.4537</v>
      </c>
      <c r="N163" s="81">
        <f t="shared" si="35"/>
        <v>0.3941677109999999</v>
      </c>
      <c r="O163" s="10"/>
      <c r="P163" s="45">
        <f t="shared" si="36"/>
        <v>0.8952148022994263</v>
      </c>
      <c r="Q163" s="10"/>
      <c r="R163" s="10"/>
      <c r="S163" s="46"/>
      <c r="T163" s="46"/>
      <c r="U163" s="46"/>
      <c r="V163" s="46"/>
      <c r="W163" s="46"/>
      <c r="X163" s="46"/>
      <c r="Y163" s="46"/>
    </row>
    <row r="164" spans="1:25" ht="13.5">
      <c r="A164" s="51">
        <v>1982</v>
      </c>
      <c r="B164" s="29">
        <f>FORCINGS!M148</f>
        <v>-0.9410000000000001</v>
      </c>
      <c r="C164" s="52">
        <f t="shared" si="32"/>
        <v>-0.10347623534052088</v>
      </c>
      <c r="D164" s="30">
        <f t="shared" si="33"/>
        <v>-0.1827733175404112</v>
      </c>
      <c r="E164" s="30">
        <f t="shared" si="29"/>
        <v>0.039530276395125685</v>
      </c>
      <c r="F164" s="30">
        <f t="shared" si="30"/>
        <v>-0.72457</v>
      </c>
      <c r="G164" s="53">
        <f t="shared" si="31"/>
        <v>-0.3708833333333334</v>
      </c>
      <c r="H164" s="10"/>
      <c r="I164" s="43">
        <v>1982</v>
      </c>
      <c r="J164" s="45">
        <v>0.016</v>
      </c>
      <c r="K164" s="45">
        <v>0.05</v>
      </c>
      <c r="L164" s="81">
        <v>0.054625372</v>
      </c>
      <c r="M164" s="81">
        <f t="shared" si="34"/>
        <v>0.3597</v>
      </c>
      <c r="N164" s="81">
        <f t="shared" si="35"/>
        <v>0.3998976289999999</v>
      </c>
      <c r="O164" s="10"/>
      <c r="P164" s="45">
        <f t="shared" si="36"/>
        <v>0.0911447645281183</v>
      </c>
      <c r="Q164" s="10"/>
      <c r="R164" s="10"/>
      <c r="S164" s="46"/>
      <c r="T164" s="46"/>
      <c r="U164" s="46"/>
      <c r="V164" s="46"/>
      <c r="W164" s="46"/>
      <c r="X164" s="46"/>
      <c r="Y164" s="46"/>
    </row>
    <row r="165" spans="1:25" ht="13.5">
      <c r="A165" s="51">
        <v>1983</v>
      </c>
      <c r="B165" s="29">
        <f>FORCINGS!M149</f>
        <v>-1.091</v>
      </c>
      <c r="C165" s="52">
        <f t="shared" si="32"/>
        <v>-0.10403194929257771</v>
      </c>
      <c r="D165" s="30">
        <f t="shared" si="33"/>
        <v>-0.241593941500037</v>
      </c>
      <c r="E165" s="30">
        <f t="shared" si="29"/>
        <v>-0.0192903475645001</v>
      </c>
      <c r="F165" s="30">
        <f t="shared" si="30"/>
        <v>-0.84007</v>
      </c>
      <c r="G165" s="53">
        <f t="shared" si="31"/>
        <v>-0.48638333333333333</v>
      </c>
      <c r="H165" s="10"/>
      <c r="I165" s="43">
        <v>1983</v>
      </c>
      <c r="J165" s="45">
        <v>0.171</v>
      </c>
      <c r="K165" s="45">
        <v>0.05</v>
      </c>
      <c r="L165" s="81">
        <v>0.05652575</v>
      </c>
      <c r="M165" s="81">
        <f t="shared" si="34"/>
        <v>0.5147</v>
      </c>
      <c r="N165" s="81">
        <f t="shared" si="35"/>
        <v>0.4017980069999999</v>
      </c>
      <c r="O165" s="10"/>
      <c r="P165" s="45">
        <f t="shared" si="36"/>
        <v>2.299232259963919</v>
      </c>
      <c r="Q165" s="10"/>
      <c r="R165" s="10"/>
      <c r="S165" s="46"/>
      <c r="T165" s="46"/>
      <c r="U165" s="46"/>
      <c r="V165" s="46"/>
      <c r="W165" s="46"/>
      <c r="X165" s="46"/>
      <c r="Y165" s="46"/>
    </row>
    <row r="166" spans="1:25" ht="13.5">
      <c r="A166" s="51">
        <v>1984</v>
      </c>
      <c r="B166" s="29">
        <f>FORCINGS!M150</f>
        <v>-0.765</v>
      </c>
      <c r="C166" s="52">
        <f t="shared" si="32"/>
        <v>-0.10499598373396758</v>
      </c>
      <c r="D166" s="30">
        <f t="shared" si="33"/>
        <v>-0.26665484391000405</v>
      </c>
      <c r="E166" s="30">
        <f t="shared" si="29"/>
        <v>-0.044351249974467155</v>
      </c>
      <c r="F166" s="30">
        <f t="shared" si="30"/>
        <v>-0.5890500000000001</v>
      </c>
      <c r="G166" s="53">
        <f t="shared" si="31"/>
        <v>-0.23536333333333342</v>
      </c>
      <c r="H166" s="10"/>
      <c r="I166" s="43">
        <v>1984</v>
      </c>
      <c r="J166" s="45">
        <v>-0.019</v>
      </c>
      <c r="K166" s="45">
        <v>0.05</v>
      </c>
      <c r="L166" s="81">
        <v>0.059859456</v>
      </c>
      <c r="M166" s="81">
        <f t="shared" si="34"/>
        <v>0.3247</v>
      </c>
      <c r="N166" s="81">
        <f t="shared" si="35"/>
        <v>0.4051317129999999</v>
      </c>
      <c r="O166" s="10"/>
      <c r="P166" s="45">
        <f t="shared" si="36"/>
        <v>4.343948495878737</v>
      </c>
      <c r="Q166" s="10"/>
      <c r="R166" s="10"/>
      <c r="S166" s="46"/>
      <c r="T166" s="46"/>
      <c r="U166" s="46"/>
      <c r="V166" s="46"/>
      <c r="W166" s="46"/>
      <c r="X166" s="46"/>
      <c r="Y166" s="46"/>
    </row>
    <row r="167" spans="1:25" ht="13.5">
      <c r="A167" s="51">
        <v>1985</v>
      </c>
      <c r="B167" s="29">
        <f>FORCINGS!M151</f>
        <v>-0.322</v>
      </c>
      <c r="C167" s="52">
        <f t="shared" si="32"/>
        <v>-0.10612888902608125</v>
      </c>
      <c r="D167" s="30">
        <f t="shared" si="33"/>
        <v>-0.2546415264597884</v>
      </c>
      <c r="E167" s="30">
        <f t="shared" si="29"/>
        <v>-0.03233793252425149</v>
      </c>
      <c r="F167" s="30">
        <f t="shared" si="30"/>
        <v>-0.24794000000000002</v>
      </c>
      <c r="G167" s="53">
        <f t="shared" si="31"/>
        <v>0.10574666666666663</v>
      </c>
      <c r="H167" s="10"/>
      <c r="I167" s="43">
        <v>1985</v>
      </c>
      <c r="J167" s="45">
        <v>-0.037</v>
      </c>
      <c r="K167" s="45">
        <v>0.05</v>
      </c>
      <c r="L167" s="81">
        <v>0.068299525</v>
      </c>
      <c r="M167" s="81">
        <f t="shared" si="34"/>
        <v>0.30670000000000003</v>
      </c>
      <c r="N167" s="81">
        <f t="shared" si="35"/>
        <v>0.4135717819999999</v>
      </c>
      <c r="O167" s="10"/>
      <c r="P167" s="45">
        <f t="shared" si="36"/>
        <v>4.051159142778209</v>
      </c>
      <c r="Q167" s="10"/>
      <c r="R167" s="10"/>
      <c r="S167" s="46"/>
      <c r="T167" s="46"/>
      <c r="U167" s="46"/>
      <c r="V167" s="46"/>
      <c r="W167" s="46"/>
      <c r="X167" s="46"/>
      <c r="Y167" s="46"/>
    </row>
    <row r="168" spans="1:25" ht="13.5">
      <c r="A168" s="51">
        <v>1986</v>
      </c>
      <c r="B168" s="29">
        <f>FORCINGS!M152</f>
        <v>-0.251</v>
      </c>
      <c r="C168" s="52">
        <f t="shared" si="32"/>
        <v>-0.10716966558921667</v>
      </c>
      <c r="D168" s="30">
        <f t="shared" si="33"/>
        <v>-0.23931549833682006</v>
      </c>
      <c r="E168" s="30">
        <f t="shared" si="29"/>
        <v>-0.017011904401283168</v>
      </c>
      <c r="F168" s="30">
        <f t="shared" si="30"/>
        <v>-0.19327</v>
      </c>
      <c r="G168" s="53">
        <f t="shared" si="31"/>
        <v>0.16041666666666665</v>
      </c>
      <c r="H168" s="10"/>
      <c r="I168" s="43">
        <v>1986</v>
      </c>
      <c r="J168" s="45">
        <v>0.034</v>
      </c>
      <c r="K168" s="45">
        <v>0.05</v>
      </c>
      <c r="L168" s="81">
        <v>0.084753636</v>
      </c>
      <c r="M168" s="81">
        <f t="shared" si="34"/>
        <v>0.37770000000000004</v>
      </c>
      <c r="N168" s="81">
        <f t="shared" si="35"/>
        <v>0.43002589299999994</v>
      </c>
      <c r="O168" s="10"/>
      <c r="P168" s="45">
        <f t="shared" si="36"/>
        <v>4.142490085266078</v>
      </c>
      <c r="Q168" s="10"/>
      <c r="R168" s="10"/>
      <c r="S168" s="46"/>
      <c r="T168" s="46"/>
      <c r="U168" s="46"/>
      <c r="V168" s="46"/>
      <c r="W168" s="46"/>
      <c r="X168" s="46"/>
      <c r="Y168" s="46"/>
    </row>
    <row r="169" spans="1:25" ht="13.5">
      <c r="A169" s="51">
        <v>1987</v>
      </c>
      <c r="B169" s="29">
        <f>FORCINGS!M153</f>
        <v>-0.179</v>
      </c>
      <c r="C169" s="52">
        <f t="shared" si="32"/>
        <v>-0.10809574358511188</v>
      </c>
      <c r="D169" s="30">
        <f t="shared" si="33"/>
        <v>-0.22112677965029004</v>
      </c>
      <c r="E169" s="30">
        <f t="shared" si="29"/>
        <v>0.0011768142852468522</v>
      </c>
      <c r="F169" s="30">
        <f t="shared" si="30"/>
        <v>-0.13783</v>
      </c>
      <c r="G169" s="53">
        <f t="shared" si="31"/>
        <v>0.21585666666666664</v>
      </c>
      <c r="H169" s="10"/>
      <c r="I169" s="43">
        <v>1987</v>
      </c>
      <c r="J169" s="45">
        <v>0.178</v>
      </c>
      <c r="K169" s="45">
        <v>0.05</v>
      </c>
      <c r="L169" s="81">
        <v>0.10655459</v>
      </c>
      <c r="M169" s="81">
        <f t="shared" si="34"/>
        <v>0.5217</v>
      </c>
      <c r="N169" s="81">
        <f t="shared" si="35"/>
        <v>0.4518268469999999</v>
      </c>
      <c r="O169" s="10"/>
      <c r="P169" s="45">
        <f t="shared" si="36"/>
        <v>4.441790245835528</v>
      </c>
      <c r="Q169" s="10"/>
      <c r="R169" s="10"/>
      <c r="S169" s="46"/>
      <c r="T169" s="46"/>
      <c r="U169" s="46"/>
      <c r="V169" s="46"/>
      <c r="W169" s="46"/>
      <c r="X169" s="46"/>
      <c r="Y169" s="46"/>
    </row>
    <row r="170" spans="1:25" ht="13.5">
      <c r="A170" s="51">
        <v>1988</v>
      </c>
      <c r="B170" s="29">
        <f>FORCINGS!M154</f>
        <v>-0.035</v>
      </c>
      <c r="C170" s="52">
        <f t="shared" si="32"/>
        <v>-0.10888786508585666</v>
      </c>
      <c r="D170" s="30">
        <f t="shared" si="33"/>
        <v>-0.19514355165795183</v>
      </c>
      <c r="E170" s="30">
        <f t="shared" si="29"/>
        <v>0.02716004227758506</v>
      </c>
      <c r="F170" s="30">
        <f t="shared" si="30"/>
        <v>-0.02695</v>
      </c>
      <c r="G170" s="53">
        <f t="shared" si="31"/>
        <v>0.3267366666666667</v>
      </c>
      <c r="H170" s="10"/>
      <c r="I170" s="43">
        <v>1988</v>
      </c>
      <c r="J170" s="45">
        <v>0.174</v>
      </c>
      <c r="K170" s="45">
        <v>0.05</v>
      </c>
      <c r="L170" s="81">
        <v>0.12778269</v>
      </c>
      <c r="M170" s="81">
        <f t="shared" si="34"/>
        <v>0.5177</v>
      </c>
      <c r="N170" s="81">
        <f t="shared" si="35"/>
        <v>0.47305494699999995</v>
      </c>
      <c r="O170" s="10"/>
      <c r="P170" s="45">
        <f t="shared" si="36"/>
        <v>4.049966893867686</v>
      </c>
      <c r="Q170" s="10"/>
      <c r="R170" s="10"/>
      <c r="S170" s="46"/>
      <c r="T170" s="46"/>
      <c r="U170" s="46"/>
      <c r="V170" s="46"/>
      <c r="W170" s="46"/>
      <c r="X170" s="46"/>
      <c r="Y170" s="46"/>
    </row>
    <row r="171" spans="1:25" ht="13.5">
      <c r="A171" s="51">
        <v>1989</v>
      </c>
      <c r="B171" s="29">
        <f>FORCINGS!M155</f>
        <v>0.07300000000000001</v>
      </c>
      <c r="C171" s="52">
        <f t="shared" si="32"/>
        <v>-0.1094923449373539</v>
      </c>
      <c r="D171" s="30">
        <f t="shared" si="33"/>
        <v>-0.16529736080452645</v>
      </c>
      <c r="E171" s="30">
        <f t="shared" si="29"/>
        <v>0.05700623313101044</v>
      </c>
      <c r="F171" s="30">
        <f t="shared" si="30"/>
        <v>0.05621000000000001</v>
      </c>
      <c r="G171" s="53">
        <f t="shared" si="31"/>
        <v>0.4098966666666667</v>
      </c>
      <c r="H171" s="10"/>
      <c r="I171" s="43">
        <v>1989</v>
      </c>
      <c r="J171" s="45">
        <v>0.109</v>
      </c>
      <c r="K171" s="45">
        <v>0.05</v>
      </c>
      <c r="L171" s="81">
        <v>0.14439107</v>
      </c>
      <c r="M171" s="81">
        <f t="shared" si="34"/>
        <v>0.4527</v>
      </c>
      <c r="N171" s="81">
        <f t="shared" si="35"/>
        <v>0.4896633269999999</v>
      </c>
      <c r="O171" s="10"/>
      <c r="P171" s="45">
        <f t="shared" si="36"/>
        <v>3.0544438858479674</v>
      </c>
      <c r="Q171" s="10"/>
      <c r="R171" s="10"/>
      <c r="S171" s="46"/>
      <c r="T171" s="46"/>
      <c r="U171" s="46"/>
      <c r="V171" s="46"/>
      <c r="W171" s="46"/>
      <c r="X171" s="46"/>
      <c r="Y171" s="46"/>
    </row>
    <row r="172" spans="1:25" ht="13.5">
      <c r="A172" s="51">
        <v>1990</v>
      </c>
      <c r="B172" s="29">
        <f>FORCINGS!M156</f>
        <v>-0.392</v>
      </c>
      <c r="C172" s="52">
        <f t="shared" si="32"/>
        <v>-0.10988342648855104</v>
      </c>
      <c r="D172" s="30">
        <f t="shared" si="33"/>
        <v>-0.17503561416361338</v>
      </c>
      <c r="E172" s="30">
        <f t="shared" si="29"/>
        <v>0.04726797977192351</v>
      </c>
      <c r="F172" s="30">
        <f t="shared" si="30"/>
        <v>-0.30184</v>
      </c>
      <c r="G172" s="53">
        <f t="shared" si="31"/>
        <v>0.05184666666666665</v>
      </c>
      <c r="H172" s="10"/>
      <c r="I172" s="43">
        <v>1990</v>
      </c>
      <c r="J172" s="45">
        <v>0.247</v>
      </c>
      <c r="K172" s="45">
        <v>0.05</v>
      </c>
      <c r="L172" s="81">
        <v>0.154743</v>
      </c>
      <c r="M172" s="81">
        <f t="shared" si="34"/>
        <v>0.5907</v>
      </c>
      <c r="N172" s="81">
        <f t="shared" si="35"/>
        <v>0.5000152569999999</v>
      </c>
      <c r="O172" s="10"/>
      <c r="P172" s="45">
        <f t="shared" si="36"/>
        <v>4.620351989210178</v>
      </c>
      <c r="Q172" s="10"/>
      <c r="R172" s="10"/>
      <c r="S172" s="46"/>
      <c r="T172" s="46"/>
      <c r="U172" s="46"/>
      <c r="V172" s="46"/>
      <c r="W172" s="46"/>
      <c r="X172" s="46"/>
      <c r="Y172" s="46"/>
    </row>
    <row r="173" spans="1:25" ht="13.5">
      <c r="A173" s="51">
        <v>1991</v>
      </c>
      <c r="B173" s="29">
        <f>FORCINGS!M157</f>
        <v>-1.56</v>
      </c>
      <c r="C173" s="52">
        <f t="shared" si="32"/>
        <v>-0.11034001301977787</v>
      </c>
      <c r="D173" s="30">
        <f t="shared" si="33"/>
        <v>-0.2705646205048871</v>
      </c>
      <c r="E173" s="30">
        <f t="shared" si="29"/>
        <v>-0.04826102656935022</v>
      </c>
      <c r="F173" s="30">
        <f t="shared" si="30"/>
        <v>-1.2012</v>
      </c>
      <c r="G173" s="53">
        <f t="shared" si="31"/>
        <v>-0.8475133333333333</v>
      </c>
      <c r="H173" s="10"/>
      <c r="I173" s="43">
        <v>1991</v>
      </c>
      <c r="J173" s="45">
        <v>0.203</v>
      </c>
      <c r="K173" s="45">
        <v>0.05</v>
      </c>
      <c r="L173" s="81">
        <v>0.15892281</v>
      </c>
      <c r="M173" s="81">
        <f t="shared" si="34"/>
        <v>0.5467</v>
      </c>
      <c r="N173" s="81">
        <f t="shared" si="35"/>
        <v>0.5041950669999999</v>
      </c>
      <c r="O173" s="10"/>
      <c r="P173" s="45">
        <f t="shared" si="36"/>
        <v>17.170056854238087</v>
      </c>
      <c r="Q173" s="10"/>
      <c r="R173" s="10"/>
      <c r="S173" s="46"/>
      <c r="T173" s="46"/>
      <c r="U173" s="46"/>
      <c r="V173" s="46"/>
      <c r="W173" s="46"/>
      <c r="X173" s="46"/>
      <c r="Y173" s="46"/>
    </row>
    <row r="174" spans="1:25" ht="13.5">
      <c r="A174" s="51">
        <v>1992</v>
      </c>
      <c r="B174" s="29">
        <f>FORCINGS!M158</f>
        <v>-2.02</v>
      </c>
      <c r="C174" s="52">
        <f t="shared" si="32"/>
        <v>-0.11146286706903352</v>
      </c>
      <c r="D174" s="30">
        <f t="shared" si="33"/>
        <v>-0.3852135987569792</v>
      </c>
      <c r="E174" s="30">
        <f t="shared" si="29"/>
        <v>-0.1629100048214423</v>
      </c>
      <c r="F174" s="30">
        <f t="shared" si="30"/>
        <v>-1.5554000000000001</v>
      </c>
      <c r="G174" s="53">
        <f t="shared" si="31"/>
        <v>-1.2017133333333334</v>
      </c>
      <c r="H174" s="10"/>
      <c r="I174" s="43">
        <v>1992</v>
      </c>
      <c r="J174" s="45">
        <v>0.07</v>
      </c>
      <c r="K174" s="45">
        <v>0.05</v>
      </c>
      <c r="L174" s="81">
        <v>0.16185054</v>
      </c>
      <c r="M174" s="81">
        <f t="shared" si="34"/>
        <v>0.4137</v>
      </c>
      <c r="N174" s="81">
        <f t="shared" si="35"/>
        <v>0.5071227969999998</v>
      </c>
      <c r="O174" s="10"/>
      <c r="P174" s="45">
        <f t="shared" si="36"/>
        <v>42.187764589088005</v>
      </c>
      <c r="Q174" s="10"/>
      <c r="R174" s="10"/>
      <c r="S174" s="46"/>
      <c r="T174" s="46"/>
      <c r="U174" s="46"/>
      <c r="V174" s="46"/>
      <c r="W174" s="46"/>
      <c r="X174" s="46"/>
      <c r="Y174" s="46"/>
    </row>
    <row r="175" spans="1:25" ht="13.5">
      <c r="A175" s="51">
        <v>1993</v>
      </c>
      <c r="B175" s="29">
        <f>FORCINGS!M159</f>
        <v>-1.731</v>
      </c>
      <c r="C175" s="52">
        <f t="shared" si="32"/>
        <v>-0.11338131219670265</v>
      </c>
      <c r="D175" s="30">
        <f t="shared" si="33"/>
        <v>-0.45996292661126975</v>
      </c>
      <c r="E175" s="30">
        <f t="shared" si="29"/>
        <v>-0.23765933267573286</v>
      </c>
      <c r="F175" s="30">
        <f t="shared" si="30"/>
        <v>-1.33287</v>
      </c>
      <c r="G175" s="53">
        <f t="shared" si="31"/>
        <v>-0.9791833333333333</v>
      </c>
      <c r="H175" s="10"/>
      <c r="I175" s="43">
        <v>1993</v>
      </c>
      <c r="J175" s="45">
        <v>0.104</v>
      </c>
      <c r="K175" s="45">
        <v>0.05</v>
      </c>
      <c r="L175" s="81">
        <v>0.17252186</v>
      </c>
      <c r="M175" s="81">
        <f t="shared" si="34"/>
        <v>0.4477</v>
      </c>
      <c r="N175" s="81">
        <f t="shared" si="35"/>
        <v>0.5177941169999999</v>
      </c>
      <c r="O175" s="10"/>
      <c r="P175" s="45">
        <f t="shared" si="36"/>
        <v>67.29944432995467</v>
      </c>
      <c r="Q175" s="10"/>
      <c r="R175" s="10"/>
      <c r="S175" s="46"/>
      <c r="T175" s="46"/>
      <c r="U175" s="46"/>
      <c r="V175" s="46"/>
      <c r="W175" s="46"/>
      <c r="X175" s="46"/>
      <c r="Y175" s="46"/>
    </row>
    <row r="176" spans="1:25" ht="13.5">
      <c r="A176" s="51">
        <v>1994</v>
      </c>
      <c r="B176" s="29">
        <f>FORCINGS!M160</f>
        <v>-0.65</v>
      </c>
      <c r="C176" s="52">
        <f t="shared" si="32"/>
        <v>-0.11581015615051994</v>
      </c>
      <c r="D176" s="30">
        <f t="shared" si="33"/>
        <v>-0.44203939091369193</v>
      </c>
      <c r="E176" s="30">
        <f t="shared" si="29"/>
        <v>-0.21973579697815504</v>
      </c>
      <c r="F176" s="30">
        <f t="shared" si="30"/>
        <v>-0.5005000000000001</v>
      </c>
      <c r="G176" s="53">
        <f t="shared" si="31"/>
        <v>-0.1468133333333334</v>
      </c>
      <c r="H176" s="10"/>
      <c r="I176" s="43">
        <v>1994</v>
      </c>
      <c r="J176" s="45">
        <v>0.169</v>
      </c>
      <c r="K176" s="45">
        <v>0.05</v>
      </c>
      <c r="L176" s="81">
        <v>0.19495476</v>
      </c>
      <c r="M176" s="81">
        <f t="shared" si="34"/>
        <v>0.5127</v>
      </c>
      <c r="N176" s="81">
        <f t="shared" si="35"/>
        <v>0.5402270169999999</v>
      </c>
      <c r="O176" s="10"/>
      <c r="P176" s="45">
        <f t="shared" si="36"/>
        <v>68.78730321874097</v>
      </c>
      <c r="Q176" s="10"/>
      <c r="R176" s="10"/>
      <c r="S176" s="46"/>
      <c r="T176" s="46"/>
      <c r="U176" s="46"/>
      <c r="V176" s="46"/>
      <c r="W176" s="46"/>
      <c r="X176" s="46"/>
      <c r="Y176" s="46"/>
    </row>
    <row r="177" spans="1:25" ht="13.5">
      <c r="A177" s="51">
        <v>1995</v>
      </c>
      <c r="B177" s="29">
        <f>FORCINGS!M161</f>
        <v>-0.20900000000000002</v>
      </c>
      <c r="C177" s="52">
        <f t="shared" si="32"/>
        <v>-0.11809637062774025</v>
      </c>
      <c r="D177" s="30">
        <f t="shared" si="33"/>
        <v>-0.3941683624560599</v>
      </c>
      <c r="E177" s="30">
        <f t="shared" si="29"/>
        <v>-0.17186476852052301</v>
      </c>
      <c r="F177" s="30">
        <f t="shared" si="30"/>
        <v>-0.16093000000000002</v>
      </c>
      <c r="G177" s="53">
        <f t="shared" si="31"/>
        <v>0.19275666666666663</v>
      </c>
      <c r="H177" s="10"/>
      <c r="I177" s="43">
        <v>1995</v>
      </c>
      <c r="J177" s="45">
        <v>0.27</v>
      </c>
      <c r="K177" s="45">
        <v>0.05</v>
      </c>
      <c r="L177" s="81">
        <v>0.22567271</v>
      </c>
      <c r="M177" s="81">
        <f t="shared" si="34"/>
        <v>0.6137</v>
      </c>
      <c r="N177" s="81">
        <f t="shared" si="35"/>
        <v>0.570944967</v>
      </c>
      <c r="O177" s="10"/>
      <c r="P177" s="45">
        <f t="shared" si="36"/>
        <v>63.21441873138212</v>
      </c>
      <c r="Q177" s="10"/>
      <c r="R177" s="10"/>
      <c r="S177" s="46"/>
      <c r="T177" s="46"/>
      <c r="U177" s="46"/>
      <c r="V177" s="46"/>
      <c r="W177" s="46"/>
      <c r="X177" s="46"/>
      <c r="Y177" s="46"/>
    </row>
    <row r="178" spans="1:25" ht="13.5">
      <c r="A178" s="51">
        <v>1996</v>
      </c>
      <c r="B178" s="29">
        <f>FORCINGS!M162</f>
        <v>-0.15000000000000002</v>
      </c>
      <c r="C178" s="52">
        <f t="shared" si="32"/>
        <v>-0.12003108314647312</v>
      </c>
      <c r="D178" s="30">
        <f t="shared" si="33"/>
        <v>-0.3496978700721614</v>
      </c>
      <c r="E178" s="30">
        <f t="shared" si="29"/>
        <v>-0.12739427613662452</v>
      </c>
      <c r="F178" s="30">
        <f t="shared" si="30"/>
        <v>-0.11550000000000002</v>
      </c>
      <c r="G178" s="53">
        <f t="shared" si="31"/>
        <v>0.23818666666666663</v>
      </c>
      <c r="H178" s="10"/>
      <c r="I178" s="43">
        <v>1996</v>
      </c>
      <c r="J178" s="45">
        <v>0.138</v>
      </c>
      <c r="K178" s="45">
        <v>0.05</v>
      </c>
      <c r="L178" s="81">
        <v>0.26091068</v>
      </c>
      <c r="M178" s="81">
        <f t="shared" si="34"/>
        <v>0.4817</v>
      </c>
      <c r="N178" s="81">
        <f t="shared" si="35"/>
        <v>0.6061829369999999</v>
      </c>
      <c r="O178" s="10"/>
      <c r="P178" s="45">
        <f t="shared" si="36"/>
        <v>60.31229558410636</v>
      </c>
      <c r="Q178" s="10"/>
      <c r="R178" s="10"/>
      <c r="S178" s="46"/>
      <c r="T178" s="46"/>
      <c r="U178" s="46"/>
      <c r="V178" s="46"/>
      <c r="W178" s="46"/>
      <c r="X178" s="46"/>
      <c r="Y178" s="46"/>
    </row>
    <row r="179" spans="1:25" ht="13.5">
      <c r="A179" s="51">
        <v>1997</v>
      </c>
      <c r="B179" s="29">
        <f>FORCINGS!M163</f>
        <v>-0.06</v>
      </c>
      <c r="C179" s="52">
        <f t="shared" si="32"/>
        <v>-0.12164058798924834</v>
      </c>
      <c r="D179" s="30">
        <f t="shared" si="33"/>
        <v>-0.30574335667138053</v>
      </c>
      <c r="E179" s="30">
        <f t="shared" si="29"/>
        <v>-0.08343976273584364</v>
      </c>
      <c r="F179" s="30">
        <f t="shared" si="30"/>
        <v>-0.0462</v>
      </c>
      <c r="G179" s="53">
        <f t="shared" si="31"/>
        <v>0.30748666666666663</v>
      </c>
      <c r="H179" s="31"/>
      <c r="I179" s="43">
        <v>1997</v>
      </c>
      <c r="J179" s="45">
        <v>0.347</v>
      </c>
      <c r="K179" s="45">
        <v>0.05</v>
      </c>
      <c r="L179" s="81">
        <v>0.29686479</v>
      </c>
      <c r="M179" s="81">
        <f t="shared" si="34"/>
        <v>0.6907</v>
      </c>
      <c r="N179" s="81">
        <f t="shared" si="35"/>
        <v>0.6421370469999998</v>
      </c>
      <c r="O179" s="10"/>
      <c r="P179" s="45">
        <f t="shared" si="36"/>
        <v>57.85262113264402</v>
      </c>
      <c r="Q179" s="10"/>
      <c r="R179" s="10"/>
      <c r="S179" s="46"/>
      <c r="T179" s="46"/>
      <c r="U179" s="46"/>
      <c r="V179" s="46"/>
      <c r="W179" s="46"/>
      <c r="X179" s="46"/>
      <c r="Y179" s="46"/>
    </row>
    <row r="180" spans="1:25" ht="13.5">
      <c r="A180" s="51">
        <v>1998</v>
      </c>
      <c r="B180" s="29">
        <f>FORCINGS!M164</f>
        <v>0.08000000000000002</v>
      </c>
      <c r="C180" s="52">
        <f t="shared" si="32"/>
        <v>-0.12293078019217273</v>
      </c>
      <c r="D180" s="30">
        <f t="shared" si="33"/>
        <v>-0.25846340193392375</v>
      </c>
      <c r="E180" s="30">
        <f t="shared" si="29"/>
        <v>-0.03615980799838686</v>
      </c>
      <c r="F180" s="30">
        <f t="shared" si="30"/>
        <v>0.061600000000000016</v>
      </c>
      <c r="G180" s="53">
        <f t="shared" si="31"/>
        <v>0.4152866666666667</v>
      </c>
      <c r="H180" s="31"/>
      <c r="I180" s="43">
        <v>1998</v>
      </c>
      <c r="J180" s="45">
        <v>0.526</v>
      </c>
      <c r="K180" s="45">
        <v>0.05</v>
      </c>
      <c r="L180" s="81">
        <v>0.3291485</v>
      </c>
      <c r="M180" s="81">
        <f t="shared" si="34"/>
        <v>0.8697</v>
      </c>
      <c r="N180" s="81">
        <f t="shared" si="35"/>
        <v>0.6744207569999999</v>
      </c>
      <c r="O180" s="10"/>
      <c r="P180" s="45">
        <f t="shared" si="36"/>
        <v>53.38006395705771</v>
      </c>
      <c r="Q180" s="10"/>
      <c r="R180" s="10"/>
      <c r="S180" s="46"/>
      <c r="T180" s="46"/>
      <c r="U180" s="46"/>
      <c r="V180" s="46"/>
      <c r="W180" s="46"/>
      <c r="X180" s="46"/>
      <c r="Y180" s="46"/>
    </row>
    <row r="181" spans="1:25" ht="13.5">
      <c r="A181" s="51">
        <v>1999</v>
      </c>
      <c r="B181" s="29">
        <f>FORCINGS!M165</f>
        <v>0.22000000000000003</v>
      </c>
      <c r="C181" s="52">
        <f t="shared" si="32"/>
        <v>-0.12388059280533892</v>
      </c>
      <c r="D181" s="30">
        <f t="shared" si="33"/>
        <v>-0.20837050138461938</v>
      </c>
      <c r="E181" s="30">
        <f t="shared" si="29"/>
        <v>0.013933092550917514</v>
      </c>
      <c r="F181" s="30">
        <f t="shared" si="30"/>
        <v>0.16940000000000002</v>
      </c>
      <c r="G181" s="53">
        <f t="shared" si="31"/>
        <v>0.5230866666666667</v>
      </c>
      <c r="H181" s="31"/>
      <c r="I181" s="43">
        <v>1999</v>
      </c>
      <c r="J181" s="45">
        <v>0.302</v>
      </c>
      <c r="K181" s="45">
        <v>0.05</v>
      </c>
      <c r="L181" s="81">
        <v>0.35621207</v>
      </c>
      <c r="M181" s="81">
        <f t="shared" si="34"/>
        <v>0.6456999999999999</v>
      </c>
      <c r="N181" s="81">
        <f t="shared" si="35"/>
        <v>0.701484327</v>
      </c>
      <c r="O181" s="10"/>
      <c r="P181" s="45">
        <f t="shared" si="36"/>
        <v>46.8619593614358</v>
      </c>
      <c r="Q181" s="10"/>
      <c r="R181" s="10"/>
      <c r="S181" s="46"/>
      <c r="T181" s="46"/>
      <c r="U181" s="46"/>
      <c r="V181" s="46"/>
      <c r="W181" s="46"/>
      <c r="X181" s="46"/>
      <c r="Y181" s="46"/>
    </row>
    <row r="182" spans="1:25" ht="13.5">
      <c r="A182" s="51">
        <v>2000</v>
      </c>
      <c r="B182" s="29">
        <f>FORCINGS!M166</f>
        <v>0.32</v>
      </c>
      <c r="C182" s="52">
        <f t="shared" si="32"/>
        <v>-0.12447269808466252</v>
      </c>
      <c r="D182" s="30">
        <f t="shared" si="33"/>
        <v>-0.1588843471817938</v>
      </c>
      <c r="E182" s="30">
        <f t="shared" si="29"/>
        <v>0.06341924675374308</v>
      </c>
      <c r="F182" s="30">
        <f aca="true" t="shared" si="37" ref="F182:F188">$D$19*B182</f>
        <v>0.2464</v>
      </c>
      <c r="G182" s="53">
        <f t="shared" si="31"/>
        <v>0.6000866666666667</v>
      </c>
      <c r="H182" s="31"/>
      <c r="I182" s="43">
        <v>2000</v>
      </c>
      <c r="J182" s="45">
        <v>0.277</v>
      </c>
      <c r="K182" s="45">
        <v>0.05</v>
      </c>
      <c r="L182" s="81">
        <v>0.37912142</v>
      </c>
      <c r="M182" s="81">
        <f t="shared" si="34"/>
        <v>0.6207</v>
      </c>
      <c r="N182" s="81">
        <f t="shared" si="35"/>
        <v>0.7243936769999999</v>
      </c>
      <c r="O182" s="10"/>
      <c r="P182" s="45">
        <f t="shared" si="36"/>
        <v>39.86714487696385</v>
      </c>
      <c r="Q182" s="10"/>
      <c r="R182" s="10"/>
      <c r="S182" s="46"/>
      <c r="T182" s="46"/>
      <c r="U182" s="46"/>
      <c r="V182" s="46"/>
      <c r="W182" s="46"/>
      <c r="X182" s="46"/>
      <c r="Y182" s="46"/>
    </row>
    <row r="183" spans="1:25" ht="13.5">
      <c r="A183" s="51">
        <v>2001</v>
      </c>
      <c r="B183" s="29">
        <f>FORCINGS!M167</f>
        <v>0.33</v>
      </c>
      <c r="C183" s="52">
        <f aca="true" t="shared" si="38" ref="C183:C188">C182+$D$23*$D$26*(D182-C182)/(0.5*$D$25*($D$20+$D$21))</f>
        <v>-0.12471385492153522</v>
      </c>
      <c r="D183" s="30">
        <f aca="true" t="shared" si="39" ref="D183:D188">D182+$D$23*(B183-$D$26*(D182-C182)/(0.5*($D$20+$D$21))-(D182/$D$19))/$D$24</f>
        <v>-0.11661407182352754</v>
      </c>
      <c r="E183" s="30">
        <f t="shared" si="29"/>
        <v>0.10568952211200935</v>
      </c>
      <c r="F183" s="30">
        <f t="shared" si="37"/>
        <v>0.2541</v>
      </c>
      <c r="G183" s="53">
        <f t="shared" si="31"/>
        <v>0.6077866666666667</v>
      </c>
      <c r="H183" s="10"/>
      <c r="I183" s="43">
        <v>2001</v>
      </c>
      <c r="J183" s="45">
        <v>0.406</v>
      </c>
      <c r="K183" s="45">
        <v>0.05</v>
      </c>
      <c r="L183" s="81">
        <v>0.39862655</v>
      </c>
      <c r="M183" s="81">
        <f t="shared" si="34"/>
        <v>0.7497</v>
      </c>
      <c r="N183" s="81">
        <f t="shared" si="35"/>
        <v>0.7438988069999999</v>
      </c>
      <c r="O183" s="10"/>
      <c r="P183" s="45">
        <f t="shared" si="36"/>
        <v>34.32484092313977</v>
      </c>
      <c r="Q183" s="10"/>
      <c r="R183" s="10"/>
      <c r="S183" s="46"/>
      <c r="T183" s="46"/>
      <c r="U183" s="46"/>
      <c r="V183" s="46"/>
      <c r="W183" s="46"/>
      <c r="X183" s="46"/>
      <c r="Y183" s="46"/>
    </row>
    <row r="184" spans="1:25" ht="13.5">
      <c r="A184" s="51">
        <v>2002</v>
      </c>
      <c r="B184" s="29">
        <f>FORCINGS!M168</f>
        <v>0.27</v>
      </c>
      <c r="C184" s="52">
        <f t="shared" si="38"/>
        <v>-0.12465709164158438</v>
      </c>
      <c r="D184" s="30">
        <f t="shared" si="39"/>
        <v>-0.08561534496569577</v>
      </c>
      <c r="E184" s="30">
        <f t="shared" si="29"/>
        <v>0.1366882489698411</v>
      </c>
      <c r="F184" s="30">
        <f t="shared" si="37"/>
        <v>0.20790000000000003</v>
      </c>
      <c r="G184" s="53">
        <f t="shared" si="31"/>
        <v>0.5615866666666667</v>
      </c>
      <c r="H184" s="31"/>
      <c r="I184" s="43">
        <v>2002</v>
      </c>
      <c r="J184" s="45">
        <v>0.455</v>
      </c>
      <c r="K184" s="45">
        <v>0.05</v>
      </c>
      <c r="L184" s="81">
        <v>0.4138536</v>
      </c>
      <c r="M184" s="81">
        <f t="shared" si="34"/>
        <v>0.7987</v>
      </c>
      <c r="N184" s="81">
        <f t="shared" si="35"/>
        <v>0.7591258569999999</v>
      </c>
      <c r="O184" s="10"/>
      <c r="P184" s="45">
        <f t="shared" si="36"/>
        <v>30.728252724668476</v>
      </c>
      <c r="Q184" s="10"/>
      <c r="R184" s="10"/>
      <c r="S184" s="46"/>
      <c r="T184" s="46"/>
      <c r="U184" s="46"/>
      <c r="V184" s="46"/>
      <c r="W184" s="46"/>
      <c r="X184" s="46"/>
      <c r="Y184" s="46"/>
    </row>
    <row r="185" spans="1:25" ht="13.5">
      <c r="A185" s="43">
        <v>2003</v>
      </c>
      <c r="B185" s="29">
        <f>FORCINGS!M169</f>
        <v>0.2</v>
      </c>
      <c r="C185" s="52">
        <f t="shared" si="38"/>
        <v>-0.12438348708087975</v>
      </c>
      <c r="D185" s="30">
        <f t="shared" si="39"/>
        <v>-0.0648116676484436</v>
      </c>
      <c r="E185" s="30">
        <f t="shared" si="29"/>
        <v>0.1574919262870933</v>
      </c>
      <c r="F185" s="30">
        <f t="shared" si="37"/>
        <v>0.15400000000000003</v>
      </c>
      <c r="G185" s="53">
        <f t="shared" si="31"/>
        <v>0.5076866666666666</v>
      </c>
      <c r="H185" s="10"/>
      <c r="I185" s="43">
        <v>2003</v>
      </c>
      <c r="J185" s="45">
        <v>0.465</v>
      </c>
      <c r="K185" s="45">
        <v>0.05</v>
      </c>
      <c r="L185" s="81">
        <v>0.42605285</v>
      </c>
      <c r="M185" s="81">
        <f t="shared" si="34"/>
        <v>0.8087</v>
      </c>
      <c r="N185" s="81">
        <f t="shared" si="35"/>
        <v>0.7713251069999999</v>
      </c>
      <c r="O185" s="10"/>
      <c r="P185" s="45">
        <f t="shared" si="36"/>
        <v>28.849987898211868</v>
      </c>
      <c r="Q185" s="10"/>
      <c r="R185" s="10"/>
      <c r="S185" s="46"/>
      <c r="T185" s="46"/>
      <c r="U185" s="46"/>
      <c r="V185" s="46"/>
      <c r="W185" s="46"/>
      <c r="X185" s="46"/>
      <c r="Y185" s="46"/>
    </row>
    <row r="186" spans="1:25" ht="13.5">
      <c r="A186" s="43">
        <v>2004</v>
      </c>
      <c r="B186" s="29">
        <f>FORCINGS!M170</f>
        <v>0.14</v>
      </c>
      <c r="C186" s="52">
        <f t="shared" si="38"/>
        <v>-0.12396600777029723</v>
      </c>
      <c r="D186" s="30">
        <f t="shared" si="39"/>
        <v>-0.051808771487095354</v>
      </c>
      <c r="E186" s="30">
        <f t="shared" si="29"/>
        <v>0.17049482244844155</v>
      </c>
      <c r="F186" s="30">
        <f t="shared" si="37"/>
        <v>0.1078</v>
      </c>
      <c r="G186" s="53">
        <f t="shared" si="31"/>
        <v>0.46148666666666666</v>
      </c>
      <c r="H186" s="10"/>
      <c r="I186" s="43">
        <v>2004</v>
      </c>
      <c r="J186" s="45">
        <v>0.444</v>
      </c>
      <c r="K186" s="45">
        <v>0.05</v>
      </c>
      <c r="L186" s="81">
        <v>0.4371998</v>
      </c>
      <c r="M186" s="81">
        <f t="shared" si="34"/>
        <v>0.7877000000000001</v>
      </c>
      <c r="N186" s="81">
        <f t="shared" si="35"/>
        <v>0.7824720569999999</v>
      </c>
      <c r="O186" s="10"/>
      <c r="P186" s="45">
        <f t="shared" si="36"/>
        <v>28.452618020310922</v>
      </c>
      <c r="Q186" s="10"/>
      <c r="R186" s="10"/>
      <c r="S186" s="46"/>
      <c r="T186" s="46"/>
      <c r="U186" s="46"/>
      <c r="V186" s="46"/>
      <c r="W186" s="46"/>
      <c r="X186" s="46"/>
      <c r="Y186" s="46"/>
    </row>
    <row r="187" spans="1:25" ht="13.5">
      <c r="A187" s="43">
        <v>2005</v>
      </c>
      <c r="B187" s="29">
        <f>FORCINGS!M171</f>
        <v>0.12</v>
      </c>
      <c r="C187" s="52">
        <f t="shared" si="38"/>
        <v>-0.12346032985842455</v>
      </c>
      <c r="D187" s="30">
        <f t="shared" si="39"/>
        <v>-0.04235752093735577</v>
      </c>
      <c r="E187" s="30">
        <f t="shared" si="29"/>
        <v>0.1799460729981811</v>
      </c>
      <c r="F187" s="30">
        <f t="shared" si="37"/>
        <v>0.0924</v>
      </c>
      <c r="G187" s="53">
        <f t="shared" si="31"/>
        <v>0.44608666666666663</v>
      </c>
      <c r="H187" s="10"/>
      <c r="I187" s="43">
        <v>2005</v>
      </c>
      <c r="J187" s="45">
        <v>0.475</v>
      </c>
      <c r="K187" s="45">
        <v>0.05</v>
      </c>
      <c r="L187" s="81">
        <v>0.44501641</v>
      </c>
      <c r="M187" s="81">
        <f t="shared" si="34"/>
        <v>0.8187</v>
      </c>
      <c r="N187" s="81">
        <f t="shared" si="35"/>
        <v>0.7902886669999999</v>
      </c>
      <c r="O187" s="10"/>
      <c r="P187" s="45">
        <f t="shared" si="36"/>
        <v>28.104913423303127</v>
      </c>
      <c r="Q187" s="10"/>
      <c r="R187" s="10"/>
      <c r="S187" s="46"/>
      <c r="T187" s="58"/>
      <c r="U187" s="58"/>
      <c r="V187" s="46"/>
      <c r="W187" s="46"/>
      <c r="X187" s="46"/>
      <c r="Y187" s="46"/>
    </row>
    <row r="188" spans="1:25" ht="13.5">
      <c r="A188" s="43">
        <v>2006</v>
      </c>
      <c r="B188" s="29">
        <f>FORCINGS!M172</f>
        <v>0.14</v>
      </c>
      <c r="C188" s="52">
        <f t="shared" si="38"/>
        <v>-0.12289196137350569</v>
      </c>
      <c r="D188" s="30">
        <f t="shared" si="39"/>
        <v>-0.03289287517185243</v>
      </c>
      <c r="E188" s="30">
        <f t="shared" si="29"/>
        <v>0.18941071876368445</v>
      </c>
      <c r="F188" s="30">
        <f t="shared" si="37"/>
        <v>0.1078</v>
      </c>
      <c r="G188" s="53">
        <f t="shared" si="31"/>
        <v>0.46148666666666666</v>
      </c>
      <c r="H188" s="10"/>
      <c r="I188" s="43">
        <v>2006</v>
      </c>
      <c r="J188" s="82">
        <v>0.42</v>
      </c>
      <c r="K188" s="45">
        <v>0.05</v>
      </c>
      <c r="L188" s="81">
        <v>0.44703654</v>
      </c>
      <c r="M188" s="81">
        <f t="shared" si="34"/>
        <v>0.7637</v>
      </c>
      <c r="N188" s="81">
        <f t="shared" si="35"/>
        <v>0.7923087969999999</v>
      </c>
      <c r="O188" s="10"/>
      <c r="P188" s="45">
        <f t="shared" si="36"/>
        <v>26.54842550707439</v>
      </c>
      <c r="Q188" s="10"/>
      <c r="R188" s="10"/>
      <c r="S188" s="46"/>
      <c r="T188" s="58"/>
      <c r="U188" s="58"/>
      <c r="V188" s="46"/>
      <c r="W188" s="46"/>
      <c r="X188" s="46"/>
      <c r="Y188" s="46"/>
    </row>
    <row r="189" spans="1:25" ht="13.5">
      <c r="A189" s="30"/>
      <c r="B189" s="30"/>
      <c r="C189" s="50"/>
      <c r="D189" s="50"/>
      <c r="E189" s="30"/>
      <c r="F189" s="50"/>
      <c r="G189" s="30"/>
      <c r="H189" s="46"/>
      <c r="I189" s="10"/>
      <c r="J189" s="31"/>
      <c r="K189" s="10"/>
      <c r="L189" s="77"/>
      <c r="M189" s="77"/>
      <c r="N189" s="77"/>
      <c r="O189" s="44"/>
      <c r="P189" s="30"/>
      <c r="Q189" s="10"/>
      <c r="R189" s="42"/>
      <c r="S189" s="46"/>
      <c r="T189" s="59"/>
      <c r="U189" s="46"/>
      <c r="V189" s="58"/>
      <c r="W189" s="58"/>
      <c r="X189" s="46"/>
      <c r="Y189" s="46"/>
    </row>
    <row r="190" spans="1:25" ht="13.5">
      <c r="A190" s="30"/>
      <c r="B190" s="92" t="s">
        <v>68</v>
      </c>
      <c r="C190" s="93"/>
      <c r="D190" s="30">
        <f>AVERAGE(D143:D172)</f>
        <v>-0.2223035939355369</v>
      </c>
      <c r="E190" s="29" t="s">
        <v>76</v>
      </c>
      <c r="F190" s="30">
        <f>AVERAGE(F143:F172)</f>
        <v>-0.35368666666666665</v>
      </c>
      <c r="G190" s="30"/>
      <c r="H190" s="10"/>
      <c r="K190" s="30"/>
      <c r="L190" s="30"/>
      <c r="M190" s="30"/>
      <c r="N190" s="30"/>
      <c r="O190" s="10"/>
      <c r="P190" s="30"/>
      <c r="Q190" s="10"/>
      <c r="R190" s="42"/>
      <c r="S190" s="46"/>
      <c r="T190" s="59"/>
      <c r="U190" s="46"/>
      <c r="V190" s="58"/>
      <c r="W190" s="58"/>
      <c r="X190" s="46"/>
      <c r="Y190" s="46"/>
    </row>
    <row r="191" spans="1:25" ht="13.5">
      <c r="A191" s="10"/>
      <c r="B191" s="10"/>
      <c r="C191" s="10"/>
      <c r="D191" s="10"/>
      <c r="E191" s="10"/>
      <c r="F191" s="10"/>
      <c r="G191" s="10"/>
      <c r="H191" s="86" t="s">
        <v>82</v>
      </c>
      <c r="I191" s="87"/>
      <c r="J191" s="63">
        <f>AVERAGE(J32:J61)</f>
        <v>-0.3437</v>
      </c>
      <c r="K191" s="63"/>
      <c r="L191" s="63">
        <f>AVERAGE(L32:L61)</f>
        <v>-0.3452722569999999</v>
      </c>
      <c r="M191" s="78"/>
      <c r="N191" s="78"/>
      <c r="O191" s="10"/>
      <c r="P191" s="30"/>
      <c r="Q191" s="10"/>
      <c r="R191" s="42"/>
      <c r="S191" s="46"/>
      <c r="T191" s="59"/>
      <c r="U191" s="46"/>
      <c r="V191" s="58"/>
      <c r="W191" s="58"/>
      <c r="X191" s="46"/>
      <c r="Y191" s="46"/>
    </row>
    <row r="192" spans="1:25" ht="13.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79"/>
      <c r="M192" s="79"/>
      <c r="N192" s="79"/>
      <c r="O192" s="46"/>
      <c r="P192" s="50"/>
      <c r="Q192" s="46"/>
      <c r="R192" s="54"/>
      <c r="S192" s="46"/>
      <c r="T192" s="59"/>
      <c r="U192" s="46"/>
      <c r="V192" s="58"/>
      <c r="W192" s="58"/>
      <c r="X192" s="46"/>
      <c r="Y192" s="46"/>
    </row>
    <row r="193" spans="1:25" ht="13.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79"/>
      <c r="M193" s="79"/>
      <c r="N193" s="79"/>
      <c r="O193" s="46"/>
      <c r="P193" s="50"/>
      <c r="Q193" s="46"/>
      <c r="R193" s="54"/>
      <c r="S193" s="46"/>
      <c r="T193" s="59"/>
      <c r="U193" s="46"/>
      <c r="V193" s="58"/>
      <c r="W193" s="58"/>
      <c r="X193" s="46"/>
      <c r="Y193" s="46"/>
    </row>
    <row r="194" spans="1:25" ht="13.5">
      <c r="A194" s="10"/>
      <c r="B194" s="10"/>
      <c r="D194" s="10"/>
      <c r="E194" s="10"/>
      <c r="F194" s="10"/>
      <c r="G194" s="10"/>
      <c r="H194" s="10"/>
      <c r="I194" s="10"/>
      <c r="J194" s="10"/>
      <c r="K194" s="10"/>
      <c r="L194" s="79"/>
      <c r="M194" s="79"/>
      <c r="N194" s="79"/>
      <c r="O194" s="46"/>
      <c r="P194" s="50"/>
      <c r="Q194" s="46"/>
      <c r="R194" s="54"/>
      <c r="S194" s="46"/>
      <c r="T194" s="59"/>
      <c r="U194" s="46"/>
      <c r="V194" s="58"/>
      <c r="W194" s="58"/>
      <c r="X194" s="46"/>
      <c r="Y194" s="46"/>
    </row>
    <row r="195" spans="1:25" ht="13.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79"/>
      <c r="M195" s="79"/>
      <c r="N195" s="79"/>
      <c r="O195" s="46"/>
      <c r="P195" s="50"/>
      <c r="Q195" s="46"/>
      <c r="R195" s="54"/>
      <c r="S195" s="46"/>
      <c r="T195" s="59"/>
      <c r="U195" s="46"/>
      <c r="V195" s="58"/>
      <c r="W195" s="58"/>
      <c r="X195" s="46"/>
      <c r="Y195" s="46"/>
    </row>
    <row r="196" spans="1:25" ht="13.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79"/>
      <c r="M196" s="79"/>
      <c r="N196" s="79"/>
      <c r="O196" s="46"/>
      <c r="P196" s="50"/>
      <c r="Q196" s="46"/>
      <c r="R196" s="54"/>
      <c r="S196" s="46"/>
      <c r="T196" s="59"/>
      <c r="U196" s="46"/>
      <c r="V196" s="58"/>
      <c r="W196" s="58"/>
      <c r="X196" s="46"/>
      <c r="Y196" s="46"/>
    </row>
    <row r="197" spans="1:25" ht="13.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79"/>
      <c r="M197" s="79"/>
      <c r="N197" s="79"/>
      <c r="O197" s="46"/>
      <c r="P197" s="50"/>
      <c r="Q197" s="46"/>
      <c r="R197" s="54"/>
      <c r="S197" s="46"/>
      <c r="T197" s="59"/>
      <c r="U197" s="46"/>
      <c r="V197" s="58"/>
      <c r="W197" s="58"/>
      <c r="X197" s="46"/>
      <c r="Y197" s="46"/>
    </row>
    <row r="198" spans="1:25" ht="13.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79"/>
      <c r="M198" s="79"/>
      <c r="N198" s="79"/>
      <c r="O198" s="46"/>
      <c r="P198" s="50"/>
      <c r="Q198" s="46"/>
      <c r="R198" s="54"/>
      <c r="S198" s="46"/>
      <c r="T198" s="59"/>
      <c r="U198" s="46"/>
      <c r="V198" s="58"/>
      <c r="W198" s="58"/>
      <c r="X198" s="46"/>
      <c r="Y198" s="46"/>
    </row>
    <row r="199" spans="1:25" ht="13.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79"/>
      <c r="M199" s="79"/>
      <c r="N199" s="79"/>
      <c r="O199" s="46"/>
      <c r="P199" s="50"/>
      <c r="Q199" s="46"/>
      <c r="R199" s="54"/>
      <c r="S199" s="46"/>
      <c r="T199" s="59"/>
      <c r="U199" s="46"/>
      <c r="V199" s="58"/>
      <c r="W199" s="58"/>
      <c r="X199" s="46"/>
      <c r="Y199" s="46"/>
    </row>
    <row r="200" spans="1:25" ht="13.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79"/>
      <c r="M200" s="79"/>
      <c r="N200" s="79"/>
      <c r="O200" s="46"/>
      <c r="P200" s="50"/>
      <c r="Q200" s="46"/>
      <c r="R200" s="54"/>
      <c r="S200" s="46"/>
      <c r="T200" s="59"/>
      <c r="U200" s="46"/>
      <c r="V200" s="58"/>
      <c r="W200" s="58"/>
      <c r="X200" s="46"/>
      <c r="Y200" s="46"/>
    </row>
    <row r="201" spans="1:25" ht="13.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79"/>
      <c r="M201" s="79"/>
      <c r="N201" s="79"/>
      <c r="O201" s="46"/>
      <c r="P201" s="50"/>
      <c r="Q201" s="46"/>
      <c r="R201" s="54"/>
      <c r="S201" s="46"/>
      <c r="T201" s="59"/>
      <c r="U201" s="46"/>
      <c r="V201" s="58"/>
      <c r="W201" s="58"/>
      <c r="X201" s="46"/>
      <c r="Y201" s="46"/>
    </row>
    <row r="202" spans="1:25" ht="13.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79"/>
      <c r="M202" s="79"/>
      <c r="N202" s="79"/>
      <c r="O202" s="46"/>
      <c r="P202" s="50"/>
      <c r="Q202" s="46"/>
      <c r="R202" s="54"/>
      <c r="S202" s="46"/>
      <c r="T202" s="59"/>
      <c r="U202" s="46"/>
      <c r="V202" s="58"/>
      <c r="W202" s="58"/>
      <c r="X202" s="46"/>
      <c r="Y202" s="46"/>
    </row>
    <row r="203" spans="1:25" ht="13.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79"/>
      <c r="M203" s="79"/>
      <c r="N203" s="79"/>
      <c r="O203" s="46"/>
      <c r="P203" s="50"/>
      <c r="Q203" s="46"/>
      <c r="R203" s="54"/>
      <c r="S203" s="46"/>
      <c r="T203" s="59"/>
      <c r="U203" s="46"/>
      <c r="V203" s="58"/>
      <c r="W203" s="58"/>
      <c r="X203" s="46"/>
      <c r="Y203" s="46"/>
    </row>
    <row r="204" spans="1:25" ht="13.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79"/>
      <c r="M204" s="79"/>
      <c r="N204" s="79"/>
      <c r="O204" s="46"/>
      <c r="P204" s="50"/>
      <c r="Q204" s="46"/>
      <c r="R204" s="54"/>
      <c r="S204" s="46"/>
      <c r="T204" s="59"/>
      <c r="U204" s="46"/>
      <c r="V204" s="58"/>
      <c r="W204" s="58"/>
      <c r="X204" s="46"/>
      <c r="Y204" s="46"/>
    </row>
    <row r="205" spans="1:25" ht="13.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79"/>
      <c r="M205" s="79"/>
      <c r="N205" s="79"/>
      <c r="O205" s="46"/>
      <c r="P205" s="50"/>
      <c r="Q205" s="46"/>
      <c r="R205" s="54"/>
      <c r="S205" s="46"/>
      <c r="T205" s="59"/>
      <c r="U205" s="46"/>
      <c r="V205" s="58"/>
      <c r="W205" s="58"/>
      <c r="X205" s="46"/>
      <c r="Y205" s="46"/>
    </row>
    <row r="206" spans="1:25" ht="13.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79"/>
      <c r="M206" s="79"/>
      <c r="N206" s="79"/>
      <c r="O206" s="46"/>
      <c r="P206" s="50"/>
      <c r="Q206" s="46"/>
      <c r="R206" s="54"/>
      <c r="S206" s="46"/>
      <c r="T206" s="59"/>
      <c r="U206" s="46"/>
      <c r="V206" s="58"/>
      <c r="W206" s="58"/>
      <c r="X206" s="46"/>
      <c r="Y206" s="46"/>
    </row>
    <row r="207" spans="1:25" ht="13.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79"/>
      <c r="M207" s="79"/>
      <c r="N207" s="79"/>
      <c r="O207" s="46"/>
      <c r="P207" s="50"/>
      <c r="Q207" s="46"/>
      <c r="R207" s="54"/>
      <c r="S207" s="46"/>
      <c r="T207" s="59"/>
      <c r="U207" s="46"/>
      <c r="V207" s="58"/>
      <c r="W207" s="58"/>
      <c r="X207" s="46"/>
      <c r="Y207" s="46"/>
    </row>
    <row r="208" spans="1:25" ht="13.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79"/>
      <c r="M208" s="79"/>
      <c r="N208" s="79"/>
      <c r="O208" s="46"/>
      <c r="P208" s="50"/>
      <c r="Q208" s="46"/>
      <c r="R208" s="54"/>
      <c r="S208" s="46"/>
      <c r="T208" s="59"/>
      <c r="U208" s="46"/>
      <c r="V208" s="58"/>
      <c r="W208" s="58"/>
      <c r="X208" s="46"/>
      <c r="Y208" s="46"/>
    </row>
    <row r="209" spans="1:25" ht="13.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79"/>
      <c r="M209" s="79"/>
      <c r="N209" s="79"/>
      <c r="O209" s="46"/>
      <c r="P209" s="50"/>
      <c r="Q209" s="46"/>
      <c r="R209" s="54"/>
      <c r="S209" s="46"/>
      <c r="T209" s="59"/>
      <c r="U209" s="46"/>
      <c r="V209" s="58"/>
      <c r="W209" s="58"/>
      <c r="X209" s="46"/>
      <c r="Y209" s="46"/>
    </row>
    <row r="210" spans="1:25" ht="13.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79"/>
      <c r="M210" s="79"/>
      <c r="N210" s="79"/>
      <c r="O210" s="46"/>
      <c r="P210" s="50"/>
      <c r="Q210" s="46"/>
      <c r="R210" s="54"/>
      <c r="S210" s="46"/>
      <c r="T210" s="59"/>
      <c r="U210" s="46"/>
      <c r="V210" s="58"/>
      <c r="W210" s="58"/>
      <c r="X210" s="46"/>
      <c r="Y210" s="46"/>
    </row>
    <row r="211" spans="1:25" ht="13.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79"/>
      <c r="M211" s="79"/>
      <c r="N211" s="79"/>
      <c r="O211" s="46"/>
      <c r="P211" s="50"/>
      <c r="Q211" s="46"/>
      <c r="R211" s="54"/>
      <c r="S211" s="46"/>
      <c r="T211" s="59"/>
      <c r="U211" s="46"/>
      <c r="V211" s="58"/>
      <c r="W211" s="58"/>
      <c r="X211" s="46"/>
      <c r="Y211" s="46"/>
    </row>
    <row r="212" spans="1:25" ht="13.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79"/>
      <c r="M212" s="79"/>
      <c r="N212" s="79"/>
      <c r="O212" s="46"/>
      <c r="P212" s="50"/>
      <c r="Q212" s="46"/>
      <c r="R212" s="54"/>
      <c r="S212" s="46"/>
      <c r="T212" s="59"/>
      <c r="U212" s="46"/>
      <c r="V212" s="58"/>
      <c r="W212" s="58"/>
      <c r="X212" s="46"/>
      <c r="Y212" s="46"/>
    </row>
    <row r="213" spans="1:25" ht="13.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79"/>
      <c r="M213" s="79"/>
      <c r="N213" s="79"/>
      <c r="O213" s="46"/>
      <c r="P213" s="50"/>
      <c r="Q213" s="46"/>
      <c r="R213" s="54"/>
      <c r="S213" s="46"/>
      <c r="T213" s="59"/>
      <c r="U213" s="46"/>
      <c r="V213" s="58"/>
      <c r="W213" s="58"/>
      <c r="X213" s="46"/>
      <c r="Y213" s="46"/>
    </row>
    <row r="214" spans="1:25" ht="13.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79"/>
      <c r="M214" s="79"/>
      <c r="N214" s="79"/>
      <c r="O214" s="46"/>
      <c r="P214" s="50"/>
      <c r="Q214" s="46"/>
      <c r="R214" s="54"/>
      <c r="S214" s="46"/>
      <c r="T214" s="59"/>
      <c r="U214" s="46"/>
      <c r="V214" s="58"/>
      <c r="W214" s="58"/>
      <c r="X214" s="46"/>
      <c r="Y214" s="46"/>
    </row>
    <row r="215" spans="1:25" ht="13.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79"/>
      <c r="M215" s="79"/>
      <c r="N215" s="79"/>
      <c r="O215" s="46"/>
      <c r="P215" s="50"/>
      <c r="Q215" s="46"/>
      <c r="R215" s="54"/>
      <c r="S215" s="46"/>
      <c r="T215" s="59"/>
      <c r="U215" s="46"/>
      <c r="V215" s="58"/>
      <c r="W215" s="58"/>
      <c r="X215" s="46"/>
      <c r="Y215" s="46"/>
    </row>
    <row r="216" spans="1:25" ht="13.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79"/>
      <c r="M216" s="79"/>
      <c r="N216" s="79"/>
      <c r="O216" s="46"/>
      <c r="P216" s="50"/>
      <c r="Q216" s="46"/>
      <c r="R216" s="54"/>
      <c r="S216" s="46"/>
      <c r="T216" s="59"/>
      <c r="U216" s="46"/>
      <c r="V216" s="58"/>
      <c r="W216" s="58"/>
      <c r="X216" s="46"/>
      <c r="Y216" s="46"/>
    </row>
    <row r="217" spans="1:25" ht="13.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79"/>
      <c r="M217" s="79"/>
      <c r="N217" s="79"/>
      <c r="O217" s="46"/>
      <c r="P217" s="50"/>
      <c r="Q217" s="46"/>
      <c r="R217" s="54"/>
      <c r="S217" s="46"/>
      <c r="T217" s="59"/>
      <c r="U217" s="46"/>
      <c r="V217" s="58"/>
      <c r="W217" s="58"/>
      <c r="X217" s="46"/>
      <c r="Y217" s="46"/>
    </row>
    <row r="218" spans="1:25" ht="13.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79"/>
      <c r="M218" s="79"/>
      <c r="N218" s="79"/>
      <c r="O218" s="46"/>
      <c r="P218" s="50"/>
      <c r="Q218" s="46"/>
      <c r="R218" s="54"/>
      <c r="S218" s="46"/>
      <c r="T218" s="59"/>
      <c r="U218" s="46"/>
      <c r="V218" s="58"/>
      <c r="W218" s="58"/>
      <c r="X218" s="46"/>
      <c r="Y218" s="46"/>
    </row>
    <row r="219" spans="1:25" ht="13.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79"/>
      <c r="M219" s="79"/>
      <c r="N219" s="79"/>
      <c r="O219" s="46"/>
      <c r="P219" s="50"/>
      <c r="Q219" s="46"/>
      <c r="R219" s="54"/>
      <c r="S219" s="46"/>
      <c r="T219" s="59"/>
      <c r="U219" s="46"/>
      <c r="V219" s="58"/>
      <c r="W219" s="58"/>
      <c r="X219" s="46"/>
      <c r="Y219" s="46"/>
    </row>
    <row r="220" spans="1:25" ht="13.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79"/>
      <c r="M220" s="79"/>
      <c r="N220" s="79"/>
      <c r="O220" s="46"/>
      <c r="P220" s="50"/>
      <c r="Q220" s="46"/>
      <c r="R220" s="54"/>
      <c r="S220" s="46"/>
      <c r="T220" s="59"/>
      <c r="U220" s="46"/>
      <c r="V220" s="58"/>
      <c r="W220" s="58"/>
      <c r="X220" s="46"/>
      <c r="Y220" s="46"/>
    </row>
    <row r="221" spans="1:25" ht="13.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79"/>
      <c r="M221" s="79"/>
      <c r="N221" s="79"/>
      <c r="O221" s="46"/>
      <c r="P221" s="50"/>
      <c r="Q221" s="46"/>
      <c r="R221" s="54"/>
      <c r="S221" s="46"/>
      <c r="T221" s="59"/>
      <c r="U221" s="46"/>
      <c r="V221" s="58"/>
      <c r="W221" s="58"/>
      <c r="X221" s="46"/>
      <c r="Y221" s="46"/>
    </row>
    <row r="222" spans="1:25" ht="13.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79"/>
      <c r="M222" s="79"/>
      <c r="N222" s="79"/>
      <c r="O222" s="46"/>
      <c r="P222" s="50"/>
      <c r="Q222" s="46"/>
      <c r="R222" s="54"/>
      <c r="S222" s="46"/>
      <c r="T222" s="59"/>
      <c r="U222" s="46"/>
      <c r="V222" s="58"/>
      <c r="W222" s="58"/>
      <c r="X222" s="46"/>
      <c r="Y222" s="46"/>
    </row>
    <row r="223" spans="1:25" ht="13.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79"/>
      <c r="M223" s="79"/>
      <c r="N223" s="79"/>
      <c r="O223" s="46"/>
      <c r="P223" s="50"/>
      <c r="Q223" s="46"/>
      <c r="R223" s="54"/>
      <c r="S223" s="46"/>
      <c r="T223" s="59"/>
      <c r="U223" s="46"/>
      <c r="V223" s="58"/>
      <c r="W223" s="58"/>
      <c r="X223" s="46"/>
      <c r="Y223" s="46"/>
    </row>
    <row r="224" spans="1:25" ht="13.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79"/>
      <c r="M224" s="79"/>
      <c r="N224" s="79"/>
      <c r="O224" s="46"/>
      <c r="P224" s="50"/>
      <c r="Q224" s="46"/>
      <c r="R224" s="54"/>
      <c r="S224" s="46"/>
      <c r="T224" s="59"/>
      <c r="U224" s="46"/>
      <c r="V224" s="58"/>
      <c r="W224" s="58"/>
      <c r="X224" s="46"/>
      <c r="Y224" s="46"/>
    </row>
    <row r="225" spans="1:25" ht="13.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79"/>
      <c r="M225" s="79"/>
      <c r="N225" s="79"/>
      <c r="O225" s="46"/>
      <c r="P225" s="50"/>
      <c r="Q225" s="46"/>
      <c r="R225" s="54"/>
      <c r="S225" s="46"/>
      <c r="T225" s="59"/>
      <c r="U225" s="46"/>
      <c r="V225" s="58"/>
      <c r="W225" s="58"/>
      <c r="X225" s="46"/>
      <c r="Y225" s="46"/>
    </row>
    <row r="226" spans="1:25" ht="13.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79"/>
      <c r="M226" s="79"/>
      <c r="N226" s="79"/>
      <c r="O226" s="46"/>
      <c r="P226" s="50"/>
      <c r="Q226" s="46"/>
      <c r="R226" s="54"/>
      <c r="S226" s="46"/>
      <c r="T226" s="59"/>
      <c r="U226" s="46"/>
      <c r="V226" s="58"/>
      <c r="W226" s="58"/>
      <c r="X226" s="46"/>
      <c r="Y226" s="46"/>
    </row>
    <row r="227" spans="1:25" ht="13.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79"/>
      <c r="M227" s="79"/>
      <c r="N227" s="79"/>
      <c r="O227" s="46"/>
      <c r="P227" s="50"/>
      <c r="Q227" s="46"/>
      <c r="R227" s="54"/>
      <c r="S227" s="46"/>
      <c r="T227" s="59"/>
      <c r="U227" s="46"/>
      <c r="V227" s="58"/>
      <c r="W227" s="58"/>
      <c r="X227" s="46"/>
      <c r="Y227" s="46"/>
    </row>
    <row r="228" spans="1:25" ht="13.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79"/>
      <c r="M228" s="79"/>
      <c r="N228" s="79"/>
      <c r="O228" s="46"/>
      <c r="P228" s="50"/>
      <c r="Q228" s="46"/>
      <c r="R228" s="54"/>
      <c r="S228" s="46"/>
      <c r="T228" s="59"/>
      <c r="U228" s="46"/>
      <c r="V228" s="58"/>
      <c r="W228" s="58"/>
      <c r="X228" s="46"/>
      <c r="Y228" s="46"/>
    </row>
    <row r="229" spans="1:25" ht="13.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79"/>
      <c r="M229" s="79"/>
      <c r="N229" s="79"/>
      <c r="O229" s="46"/>
      <c r="P229" s="50"/>
      <c r="Q229" s="46"/>
      <c r="R229" s="54"/>
      <c r="S229" s="46"/>
      <c r="T229" s="59"/>
      <c r="U229" s="46"/>
      <c r="V229" s="58"/>
      <c r="W229" s="58"/>
      <c r="X229" s="46"/>
      <c r="Y229" s="46"/>
    </row>
    <row r="230" spans="1:25" ht="13.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79"/>
      <c r="M230" s="79"/>
      <c r="N230" s="79"/>
      <c r="O230" s="46"/>
      <c r="P230" s="50"/>
      <c r="Q230" s="46"/>
      <c r="R230" s="54"/>
      <c r="S230" s="46"/>
      <c r="T230" s="59"/>
      <c r="U230" s="46"/>
      <c r="V230" s="58"/>
      <c r="W230" s="58"/>
      <c r="X230" s="46"/>
      <c r="Y230" s="46"/>
    </row>
    <row r="231" spans="1:25" ht="13.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79"/>
      <c r="M231" s="79"/>
      <c r="N231" s="79"/>
      <c r="O231" s="46"/>
      <c r="P231" s="50"/>
      <c r="Q231" s="46"/>
      <c r="R231" s="54"/>
      <c r="S231" s="46"/>
      <c r="T231" s="59"/>
      <c r="U231" s="46"/>
      <c r="V231" s="58"/>
      <c r="W231" s="58"/>
      <c r="X231" s="46"/>
      <c r="Y231" s="46"/>
    </row>
    <row r="232" spans="1:25" ht="13.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79"/>
      <c r="M232" s="79"/>
      <c r="N232" s="79"/>
      <c r="O232" s="46"/>
      <c r="P232" s="50"/>
      <c r="Q232" s="46"/>
      <c r="R232" s="54"/>
      <c r="S232" s="46"/>
      <c r="T232" s="59"/>
      <c r="U232" s="46"/>
      <c r="V232" s="58"/>
      <c r="W232" s="58"/>
      <c r="X232" s="46"/>
      <c r="Y232" s="46"/>
    </row>
    <row r="233" spans="1:25" ht="13.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79"/>
      <c r="M233" s="79"/>
      <c r="N233" s="79"/>
      <c r="O233" s="46"/>
      <c r="P233" s="50"/>
      <c r="Q233" s="46"/>
      <c r="R233" s="54"/>
      <c r="S233" s="46"/>
      <c r="T233" s="59"/>
      <c r="U233" s="46"/>
      <c r="V233" s="58"/>
      <c r="W233" s="58"/>
      <c r="X233" s="46"/>
      <c r="Y233" s="46"/>
    </row>
    <row r="234" spans="1:25" ht="13.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79"/>
      <c r="M234" s="79"/>
      <c r="N234" s="79"/>
      <c r="O234" s="46"/>
      <c r="P234" s="50"/>
      <c r="Q234" s="46"/>
      <c r="R234" s="54"/>
      <c r="S234" s="46"/>
      <c r="T234" s="59"/>
      <c r="U234" s="46"/>
      <c r="V234" s="58"/>
      <c r="W234" s="58"/>
      <c r="X234" s="46"/>
      <c r="Y234" s="46"/>
    </row>
    <row r="235" spans="1:25" ht="13.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79"/>
      <c r="M235" s="79"/>
      <c r="N235" s="79"/>
      <c r="O235" s="46"/>
      <c r="P235" s="50"/>
      <c r="Q235" s="46"/>
      <c r="R235" s="54"/>
      <c r="S235" s="46"/>
      <c r="T235" s="59"/>
      <c r="U235" s="46"/>
      <c r="V235" s="58"/>
      <c r="W235" s="58"/>
      <c r="X235" s="46"/>
      <c r="Y235" s="46"/>
    </row>
    <row r="236" spans="1:25" ht="13.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79"/>
      <c r="M236" s="79"/>
      <c r="N236" s="79"/>
      <c r="O236" s="46"/>
      <c r="P236" s="50"/>
      <c r="Q236" s="46"/>
      <c r="R236" s="54"/>
      <c r="S236" s="46"/>
      <c r="T236" s="59"/>
      <c r="U236" s="46"/>
      <c r="V236" s="58"/>
      <c r="W236" s="58"/>
      <c r="X236" s="46"/>
      <c r="Y236" s="46"/>
    </row>
    <row r="237" spans="1:25" ht="13.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79"/>
      <c r="M237" s="79"/>
      <c r="N237" s="79"/>
      <c r="O237" s="46"/>
      <c r="P237" s="50"/>
      <c r="Q237" s="46"/>
      <c r="R237" s="54"/>
      <c r="S237" s="46"/>
      <c r="T237" s="59"/>
      <c r="U237" s="46"/>
      <c r="V237" s="58"/>
      <c r="W237" s="58"/>
      <c r="X237" s="46"/>
      <c r="Y237" s="46"/>
    </row>
    <row r="238" spans="1:25" ht="13.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79"/>
      <c r="M238" s="79"/>
      <c r="N238" s="79"/>
      <c r="O238" s="46"/>
      <c r="P238" s="50"/>
      <c r="Q238" s="46"/>
      <c r="R238" s="54"/>
      <c r="S238" s="46"/>
      <c r="T238" s="59"/>
      <c r="U238" s="46"/>
      <c r="V238" s="58"/>
      <c r="W238" s="58"/>
      <c r="X238" s="46"/>
      <c r="Y238" s="46"/>
    </row>
    <row r="239" spans="1:25" ht="13.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79"/>
      <c r="M239" s="79"/>
      <c r="N239" s="79"/>
      <c r="O239" s="46"/>
      <c r="P239" s="50"/>
      <c r="Q239" s="46"/>
      <c r="R239" s="54"/>
      <c r="S239" s="46"/>
      <c r="T239" s="59"/>
      <c r="U239" s="46"/>
      <c r="V239" s="58"/>
      <c r="W239" s="58"/>
      <c r="X239" s="46"/>
      <c r="Y239" s="46"/>
    </row>
    <row r="240" spans="1:25" ht="13.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79"/>
      <c r="M240" s="79"/>
      <c r="N240" s="79"/>
      <c r="O240" s="46"/>
      <c r="P240" s="50"/>
      <c r="Q240" s="46"/>
      <c r="R240" s="54"/>
      <c r="S240" s="46"/>
      <c r="T240" s="59"/>
      <c r="U240" s="46"/>
      <c r="V240" s="58"/>
      <c r="W240" s="58"/>
      <c r="X240" s="46"/>
      <c r="Y240" s="46"/>
    </row>
    <row r="241" spans="1:25" ht="13.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79"/>
      <c r="M241" s="79"/>
      <c r="N241" s="79"/>
      <c r="O241" s="46"/>
      <c r="P241" s="50"/>
      <c r="Q241" s="46"/>
      <c r="R241" s="54"/>
      <c r="S241" s="46"/>
      <c r="T241" s="59"/>
      <c r="U241" s="46"/>
      <c r="V241" s="58"/>
      <c r="W241" s="58"/>
      <c r="X241" s="46"/>
      <c r="Y241" s="46"/>
    </row>
    <row r="242" spans="1:25" ht="13.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79"/>
      <c r="M242" s="79"/>
      <c r="N242" s="79"/>
      <c r="O242" s="46"/>
      <c r="P242" s="50"/>
      <c r="Q242" s="46"/>
      <c r="R242" s="54"/>
      <c r="S242" s="46"/>
      <c r="T242" s="59"/>
      <c r="U242" s="46"/>
      <c r="V242" s="58"/>
      <c r="W242" s="58"/>
      <c r="X242" s="46"/>
      <c r="Y242" s="46"/>
    </row>
    <row r="243" spans="1:25" ht="13.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79"/>
      <c r="M243" s="79"/>
      <c r="N243" s="79"/>
      <c r="O243" s="46"/>
      <c r="P243" s="50"/>
      <c r="Q243" s="46"/>
      <c r="R243" s="54"/>
      <c r="S243" s="46"/>
      <c r="T243" s="59"/>
      <c r="U243" s="46"/>
      <c r="V243" s="58"/>
      <c r="W243" s="58"/>
      <c r="X243" s="46"/>
      <c r="Y243" s="46"/>
    </row>
    <row r="244" spans="1:25" ht="13.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79"/>
      <c r="M244" s="79"/>
      <c r="N244" s="79"/>
      <c r="O244" s="46"/>
      <c r="P244" s="50"/>
      <c r="Q244" s="46"/>
      <c r="R244" s="54"/>
      <c r="S244" s="46"/>
      <c r="T244" s="59"/>
      <c r="U244" s="46"/>
      <c r="V244" s="58"/>
      <c r="W244" s="58"/>
      <c r="X244" s="46"/>
      <c r="Y244" s="46"/>
    </row>
    <row r="245" spans="1:25" ht="13.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79"/>
      <c r="M245" s="79"/>
      <c r="N245" s="79"/>
      <c r="O245" s="46"/>
      <c r="P245" s="50"/>
      <c r="Q245" s="46"/>
      <c r="R245" s="54"/>
      <c r="S245" s="46"/>
      <c r="T245" s="59"/>
      <c r="U245" s="46"/>
      <c r="V245" s="58"/>
      <c r="W245" s="58"/>
      <c r="X245" s="46"/>
      <c r="Y245" s="46"/>
    </row>
    <row r="246" spans="1:25" ht="13.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79"/>
      <c r="M246" s="79"/>
      <c r="N246" s="79"/>
      <c r="O246" s="46"/>
      <c r="P246" s="50"/>
      <c r="Q246" s="46"/>
      <c r="R246" s="54"/>
      <c r="S246" s="46"/>
      <c r="T246" s="59"/>
      <c r="U246" s="46"/>
      <c r="V246" s="58"/>
      <c r="W246" s="58"/>
      <c r="X246" s="46"/>
      <c r="Y246" s="46"/>
    </row>
    <row r="247" spans="1:25" ht="13.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79"/>
      <c r="M247" s="79"/>
      <c r="N247" s="79"/>
      <c r="O247" s="46"/>
      <c r="P247" s="50"/>
      <c r="Q247" s="46"/>
      <c r="R247" s="54"/>
      <c r="S247" s="46"/>
      <c r="T247" s="59"/>
      <c r="U247" s="46"/>
      <c r="V247" s="58"/>
      <c r="W247" s="58"/>
      <c r="X247" s="46"/>
      <c r="Y247" s="46"/>
    </row>
    <row r="248" spans="1:25" ht="13.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79"/>
      <c r="M248" s="79"/>
      <c r="N248" s="79"/>
      <c r="O248" s="46"/>
      <c r="P248" s="50"/>
      <c r="Q248" s="46"/>
      <c r="R248" s="54"/>
      <c r="S248" s="46"/>
      <c r="T248" s="59"/>
      <c r="U248" s="46"/>
      <c r="V248" s="58"/>
      <c r="W248" s="58"/>
      <c r="X248" s="46"/>
      <c r="Y248" s="46"/>
    </row>
    <row r="249" spans="1:25" ht="13.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79"/>
      <c r="M249" s="79"/>
      <c r="N249" s="79"/>
      <c r="O249" s="46"/>
      <c r="P249" s="50"/>
      <c r="Q249" s="46"/>
      <c r="R249" s="54"/>
      <c r="S249" s="46"/>
      <c r="T249" s="59"/>
      <c r="U249" s="46"/>
      <c r="V249" s="58"/>
      <c r="W249" s="58"/>
      <c r="X249" s="46"/>
      <c r="Y249" s="46"/>
    </row>
    <row r="250" spans="1:25" ht="13.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79"/>
      <c r="M250" s="79"/>
      <c r="N250" s="79"/>
      <c r="O250" s="46"/>
      <c r="P250" s="50"/>
      <c r="Q250" s="46"/>
      <c r="R250" s="54"/>
      <c r="S250" s="46"/>
      <c r="T250" s="59"/>
      <c r="U250" s="46"/>
      <c r="V250" s="58"/>
      <c r="W250" s="58"/>
      <c r="X250" s="46"/>
      <c r="Y250" s="46"/>
    </row>
    <row r="251" spans="1:25" ht="13.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79"/>
      <c r="M251" s="79"/>
      <c r="N251" s="79"/>
      <c r="O251" s="46"/>
      <c r="P251" s="50"/>
      <c r="Q251" s="46"/>
      <c r="R251" s="54"/>
      <c r="S251" s="46"/>
      <c r="T251" s="59"/>
      <c r="U251" s="46"/>
      <c r="V251" s="58"/>
      <c r="W251" s="58"/>
      <c r="X251" s="46"/>
      <c r="Y251" s="46"/>
    </row>
    <row r="252" spans="1:25" ht="13.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79"/>
      <c r="M252" s="79"/>
      <c r="N252" s="79"/>
      <c r="O252" s="46"/>
      <c r="P252" s="50"/>
      <c r="Q252" s="46"/>
      <c r="R252" s="54"/>
      <c r="S252" s="46"/>
      <c r="T252" s="59"/>
      <c r="U252" s="46"/>
      <c r="V252" s="58"/>
      <c r="W252" s="58"/>
      <c r="X252" s="46"/>
      <c r="Y252" s="46"/>
    </row>
    <row r="253" spans="1:25" ht="13.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79"/>
      <c r="M253" s="79"/>
      <c r="N253" s="79"/>
      <c r="O253" s="46"/>
      <c r="P253" s="50"/>
      <c r="Q253" s="46"/>
      <c r="R253" s="54"/>
      <c r="S253" s="46"/>
      <c r="T253" s="59"/>
      <c r="U253" s="46"/>
      <c r="V253" s="58"/>
      <c r="W253" s="58"/>
      <c r="X253" s="46"/>
      <c r="Y253" s="46"/>
    </row>
    <row r="254" spans="1:25" ht="13.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79"/>
      <c r="M254" s="79"/>
      <c r="N254" s="79"/>
      <c r="O254" s="46"/>
      <c r="P254" s="50"/>
      <c r="Q254" s="46"/>
      <c r="R254" s="54"/>
      <c r="S254" s="46"/>
      <c r="T254" s="59"/>
      <c r="U254" s="46"/>
      <c r="V254" s="58"/>
      <c r="W254" s="58"/>
      <c r="X254" s="46"/>
      <c r="Y254" s="46"/>
    </row>
    <row r="255" spans="1:25" ht="13.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79"/>
      <c r="M255" s="79"/>
      <c r="N255" s="79"/>
      <c r="O255" s="46"/>
      <c r="P255" s="50"/>
      <c r="Q255" s="46"/>
      <c r="R255" s="54"/>
      <c r="S255" s="46"/>
      <c r="T255" s="59"/>
      <c r="U255" s="46"/>
      <c r="V255" s="58"/>
      <c r="W255" s="58"/>
      <c r="X255" s="46"/>
      <c r="Y255" s="46"/>
    </row>
    <row r="256" spans="1:25" ht="13.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79"/>
      <c r="M256" s="79"/>
      <c r="N256" s="79"/>
      <c r="O256" s="46"/>
      <c r="P256" s="50"/>
      <c r="Q256" s="46"/>
      <c r="R256" s="54"/>
      <c r="S256" s="46"/>
      <c r="T256" s="59"/>
      <c r="U256" s="46"/>
      <c r="V256" s="58"/>
      <c r="W256" s="58"/>
      <c r="X256" s="46"/>
      <c r="Y256" s="46"/>
    </row>
    <row r="257" spans="1:25" ht="13.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79"/>
      <c r="M257" s="79"/>
      <c r="N257" s="79"/>
      <c r="O257" s="46"/>
      <c r="P257" s="50"/>
      <c r="Q257" s="46"/>
      <c r="R257" s="54"/>
      <c r="S257" s="46"/>
      <c r="T257" s="59"/>
      <c r="U257" s="46"/>
      <c r="V257" s="58"/>
      <c r="W257" s="58"/>
      <c r="X257" s="46"/>
      <c r="Y257" s="46"/>
    </row>
    <row r="258" spans="1:25" ht="13.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79"/>
      <c r="M258" s="79"/>
      <c r="N258" s="79"/>
      <c r="O258" s="46"/>
      <c r="P258" s="50"/>
      <c r="Q258" s="46"/>
      <c r="R258" s="54"/>
      <c r="S258" s="46"/>
      <c r="T258" s="59"/>
      <c r="U258" s="46"/>
      <c r="V258" s="58"/>
      <c r="W258" s="58"/>
      <c r="X258" s="46"/>
      <c r="Y258" s="46"/>
    </row>
    <row r="259" spans="1:25" ht="13.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79"/>
      <c r="M259" s="79"/>
      <c r="N259" s="79"/>
      <c r="O259" s="46"/>
      <c r="P259" s="50"/>
      <c r="Q259" s="46"/>
      <c r="R259" s="54"/>
      <c r="S259" s="46"/>
      <c r="T259" s="59"/>
      <c r="U259" s="46"/>
      <c r="V259" s="58"/>
      <c r="W259" s="58"/>
      <c r="X259" s="46"/>
      <c r="Y259" s="46"/>
    </row>
    <row r="260" spans="1:25" ht="13.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79"/>
      <c r="M260" s="79"/>
      <c r="N260" s="79"/>
      <c r="O260" s="46"/>
      <c r="P260" s="50"/>
      <c r="Q260" s="46"/>
      <c r="R260" s="54"/>
      <c r="S260" s="46"/>
      <c r="T260" s="59"/>
      <c r="U260" s="46"/>
      <c r="V260" s="58"/>
      <c r="W260" s="58"/>
      <c r="X260" s="46"/>
      <c r="Y260" s="46"/>
    </row>
    <row r="261" spans="1:25" ht="13.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79"/>
      <c r="M261" s="79"/>
      <c r="N261" s="79"/>
      <c r="O261" s="46"/>
      <c r="P261" s="50"/>
      <c r="Q261" s="46"/>
      <c r="R261" s="54"/>
      <c r="S261" s="46"/>
      <c r="T261" s="59"/>
      <c r="U261" s="46"/>
      <c r="V261" s="58"/>
      <c r="W261" s="58"/>
      <c r="X261" s="46"/>
      <c r="Y261" s="46"/>
    </row>
    <row r="262" spans="1:25" ht="13.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79"/>
      <c r="M262" s="79"/>
      <c r="N262" s="79"/>
      <c r="O262" s="46"/>
      <c r="P262" s="50"/>
      <c r="Q262" s="46"/>
      <c r="R262" s="54"/>
      <c r="S262" s="46"/>
      <c r="T262" s="59"/>
      <c r="U262" s="46"/>
      <c r="V262" s="58"/>
      <c r="W262" s="58"/>
      <c r="X262" s="46"/>
      <c r="Y262" s="46"/>
    </row>
    <row r="263" spans="1:25" ht="13.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79"/>
      <c r="M263" s="79"/>
      <c r="N263" s="79"/>
      <c r="O263" s="46"/>
      <c r="P263" s="50"/>
      <c r="Q263" s="46"/>
      <c r="R263" s="54"/>
      <c r="S263" s="46"/>
      <c r="T263" s="59"/>
      <c r="U263" s="46"/>
      <c r="V263" s="58"/>
      <c r="W263" s="58"/>
      <c r="X263" s="46"/>
      <c r="Y263" s="46"/>
    </row>
    <row r="264" spans="1:25" ht="13.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79"/>
      <c r="M264" s="79"/>
      <c r="N264" s="79"/>
      <c r="O264" s="46"/>
      <c r="P264" s="50"/>
      <c r="Q264" s="46"/>
      <c r="R264" s="54"/>
      <c r="S264" s="46"/>
      <c r="T264" s="59"/>
      <c r="U264" s="46"/>
      <c r="V264" s="58"/>
      <c r="W264" s="58"/>
      <c r="X264" s="46"/>
      <c r="Y264" s="46"/>
    </row>
    <row r="265" spans="1:25" ht="13.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79"/>
      <c r="M265" s="79"/>
      <c r="N265" s="79"/>
      <c r="O265" s="46"/>
      <c r="P265" s="50"/>
      <c r="Q265" s="46"/>
      <c r="R265" s="54"/>
      <c r="S265" s="46"/>
      <c r="T265" s="59"/>
      <c r="U265" s="46"/>
      <c r="V265" s="58"/>
      <c r="W265" s="58"/>
      <c r="X265" s="46"/>
      <c r="Y265" s="46"/>
    </row>
    <row r="266" spans="1:25" ht="13.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79"/>
      <c r="M266" s="79"/>
      <c r="N266" s="79"/>
      <c r="O266" s="46"/>
      <c r="P266" s="50"/>
      <c r="Q266" s="46"/>
      <c r="R266" s="54"/>
      <c r="S266" s="46"/>
      <c r="T266" s="59"/>
      <c r="U266" s="46"/>
      <c r="V266" s="58"/>
      <c r="W266" s="58"/>
      <c r="X266" s="46"/>
      <c r="Y266" s="46"/>
    </row>
    <row r="267" spans="1:25" ht="13.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79"/>
      <c r="M267" s="79"/>
      <c r="N267" s="79"/>
      <c r="O267" s="46"/>
      <c r="P267" s="50"/>
      <c r="Q267" s="46"/>
      <c r="R267" s="54"/>
      <c r="S267" s="46"/>
      <c r="T267" s="59"/>
      <c r="U267" s="46"/>
      <c r="V267" s="58"/>
      <c r="W267" s="58"/>
      <c r="X267" s="46"/>
      <c r="Y267" s="46"/>
    </row>
    <row r="268" spans="1:25" ht="13.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79"/>
      <c r="M268" s="79"/>
      <c r="N268" s="79"/>
      <c r="O268" s="46"/>
      <c r="P268" s="50"/>
      <c r="Q268" s="46"/>
      <c r="R268" s="54"/>
      <c r="S268" s="46"/>
      <c r="T268" s="59"/>
      <c r="U268" s="46"/>
      <c r="V268" s="58"/>
      <c r="W268" s="58"/>
      <c r="X268" s="46"/>
      <c r="Y268" s="46"/>
    </row>
    <row r="269" spans="1:25" ht="13.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79"/>
      <c r="M269" s="79"/>
      <c r="N269" s="79"/>
      <c r="O269" s="46"/>
      <c r="P269" s="50"/>
      <c r="Q269" s="46"/>
      <c r="R269" s="54"/>
      <c r="S269" s="46"/>
      <c r="T269" s="59"/>
      <c r="U269" s="46"/>
      <c r="V269" s="58"/>
      <c r="W269" s="58"/>
      <c r="X269" s="46"/>
      <c r="Y269" s="46"/>
    </row>
    <row r="270" spans="1:25" ht="13.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79"/>
      <c r="M270" s="79"/>
      <c r="N270" s="79"/>
      <c r="O270" s="46"/>
      <c r="P270" s="50"/>
      <c r="Q270" s="46"/>
      <c r="R270" s="54"/>
      <c r="S270" s="46"/>
      <c r="T270" s="59"/>
      <c r="U270" s="46"/>
      <c r="V270" s="58"/>
      <c r="W270" s="58"/>
      <c r="X270" s="46"/>
      <c r="Y270" s="46"/>
    </row>
    <row r="271" spans="1:25" ht="13.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79"/>
      <c r="M271" s="79"/>
      <c r="N271" s="79"/>
      <c r="O271" s="46"/>
      <c r="P271" s="50"/>
      <c r="Q271" s="46"/>
      <c r="R271" s="54"/>
      <c r="S271" s="46"/>
      <c r="T271" s="59"/>
      <c r="U271" s="46"/>
      <c r="V271" s="58"/>
      <c r="W271" s="58"/>
      <c r="X271" s="46"/>
      <c r="Y271" s="46"/>
    </row>
    <row r="272" spans="1:25" ht="13.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79"/>
      <c r="M272" s="79"/>
      <c r="N272" s="79"/>
      <c r="O272" s="46"/>
      <c r="P272" s="50"/>
      <c r="Q272" s="46"/>
      <c r="R272" s="54"/>
      <c r="S272" s="46"/>
      <c r="T272" s="59"/>
      <c r="U272" s="46"/>
      <c r="V272" s="58"/>
      <c r="W272" s="58"/>
      <c r="X272" s="46"/>
      <c r="Y272" s="46"/>
    </row>
    <row r="273" spans="1:25" ht="13.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79"/>
      <c r="M273" s="79"/>
      <c r="N273" s="79"/>
      <c r="O273" s="46"/>
      <c r="P273" s="50"/>
      <c r="Q273" s="46"/>
      <c r="R273" s="54"/>
      <c r="S273" s="46"/>
      <c r="T273" s="59"/>
      <c r="U273" s="46"/>
      <c r="V273" s="58"/>
      <c r="W273" s="58"/>
      <c r="X273" s="46"/>
      <c r="Y273" s="46"/>
    </row>
    <row r="274" spans="1:25" ht="13.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79"/>
      <c r="M274" s="79"/>
      <c r="N274" s="79"/>
      <c r="O274" s="46"/>
      <c r="P274" s="50"/>
      <c r="Q274" s="46"/>
      <c r="R274" s="54"/>
      <c r="S274" s="46"/>
      <c r="T274" s="59"/>
      <c r="U274" s="46"/>
      <c r="V274" s="58"/>
      <c r="W274" s="58"/>
      <c r="X274" s="46"/>
      <c r="Y274" s="46"/>
    </row>
    <row r="275" spans="1:25" ht="13.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79"/>
      <c r="M275" s="79"/>
      <c r="N275" s="79"/>
      <c r="O275" s="46"/>
      <c r="P275" s="50"/>
      <c r="Q275" s="46"/>
      <c r="R275" s="54"/>
      <c r="S275" s="46"/>
      <c r="T275" s="59"/>
      <c r="U275" s="46"/>
      <c r="V275" s="58"/>
      <c r="W275" s="58"/>
      <c r="X275" s="46"/>
      <c r="Y275" s="46"/>
    </row>
    <row r="276" spans="1:25" ht="13.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79"/>
      <c r="M276" s="79"/>
      <c r="N276" s="79"/>
      <c r="O276" s="46"/>
      <c r="P276" s="50"/>
      <c r="Q276" s="46"/>
      <c r="R276" s="54"/>
      <c r="S276" s="46"/>
      <c r="T276" s="59"/>
      <c r="U276" s="46"/>
      <c r="V276" s="58"/>
      <c r="W276" s="58"/>
      <c r="X276" s="46"/>
      <c r="Y276" s="46"/>
    </row>
    <row r="277" spans="1:25" ht="13.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79"/>
      <c r="M277" s="79"/>
      <c r="N277" s="79"/>
      <c r="O277" s="46"/>
      <c r="P277" s="50"/>
      <c r="Q277" s="46"/>
      <c r="R277" s="54"/>
      <c r="S277" s="46"/>
      <c r="T277" s="59"/>
      <c r="U277" s="46"/>
      <c r="V277" s="58"/>
      <c r="W277" s="58"/>
      <c r="X277" s="46"/>
      <c r="Y277" s="46"/>
    </row>
    <row r="278" spans="1:25" ht="13.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79"/>
      <c r="M278" s="79"/>
      <c r="N278" s="79"/>
      <c r="O278" s="46"/>
      <c r="P278" s="50"/>
      <c r="Q278" s="46"/>
      <c r="R278" s="54"/>
      <c r="S278" s="46"/>
      <c r="T278" s="59"/>
      <c r="U278" s="46"/>
      <c r="V278" s="58"/>
      <c r="W278" s="58"/>
      <c r="X278" s="46"/>
      <c r="Y278" s="46"/>
    </row>
    <row r="279" spans="1:25" ht="13.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79"/>
      <c r="M279" s="79"/>
      <c r="N279" s="79"/>
      <c r="O279" s="46"/>
      <c r="P279" s="50"/>
      <c r="Q279" s="46"/>
      <c r="R279" s="54"/>
      <c r="S279" s="46"/>
      <c r="T279" s="59"/>
      <c r="U279" s="46"/>
      <c r="V279" s="58"/>
      <c r="W279" s="58"/>
      <c r="X279" s="46"/>
      <c r="Y279" s="46"/>
    </row>
    <row r="280" spans="1:25" ht="13.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79"/>
      <c r="M280" s="79"/>
      <c r="N280" s="79"/>
      <c r="O280" s="46"/>
      <c r="P280" s="50"/>
      <c r="Q280" s="46"/>
      <c r="R280" s="54"/>
      <c r="S280" s="46"/>
      <c r="T280" s="59"/>
      <c r="U280" s="46"/>
      <c r="V280" s="58"/>
      <c r="W280" s="58"/>
      <c r="X280" s="46"/>
      <c r="Y280" s="46"/>
    </row>
    <row r="281" spans="1:25" ht="13.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79"/>
      <c r="M281" s="79"/>
      <c r="N281" s="79"/>
      <c r="O281" s="46"/>
      <c r="P281" s="50"/>
      <c r="Q281" s="46"/>
      <c r="R281" s="54"/>
      <c r="S281" s="46"/>
      <c r="T281" s="59"/>
      <c r="U281" s="46"/>
      <c r="V281" s="58"/>
      <c r="W281" s="58"/>
      <c r="X281" s="46"/>
      <c r="Y281" s="46"/>
    </row>
    <row r="282" spans="1:25" ht="13.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79"/>
      <c r="M282" s="79"/>
      <c r="N282" s="79"/>
      <c r="O282" s="46"/>
      <c r="P282" s="50"/>
      <c r="Q282" s="46"/>
      <c r="R282" s="54"/>
      <c r="S282" s="46"/>
      <c r="T282" s="59"/>
      <c r="U282" s="46"/>
      <c r="V282" s="58"/>
      <c r="W282" s="58"/>
      <c r="X282" s="46"/>
      <c r="Y282" s="46"/>
    </row>
    <row r="283" spans="1:25" ht="13.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79"/>
      <c r="M283" s="79"/>
      <c r="N283" s="79"/>
      <c r="O283" s="46"/>
      <c r="P283" s="50"/>
      <c r="Q283" s="46"/>
      <c r="R283" s="54"/>
      <c r="S283" s="46"/>
      <c r="T283" s="59"/>
      <c r="U283" s="46"/>
      <c r="V283" s="58"/>
      <c r="W283" s="58"/>
      <c r="X283" s="46"/>
      <c r="Y283" s="46"/>
    </row>
    <row r="284" spans="1:25" ht="13.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79"/>
      <c r="M284" s="79"/>
      <c r="N284" s="79"/>
      <c r="O284" s="46"/>
      <c r="P284" s="50"/>
      <c r="Q284" s="46"/>
      <c r="R284" s="54"/>
      <c r="S284" s="46"/>
      <c r="T284" s="59"/>
      <c r="U284" s="46"/>
      <c r="V284" s="58"/>
      <c r="W284" s="58"/>
      <c r="X284" s="46"/>
      <c r="Y284" s="46"/>
    </row>
    <row r="285" spans="1:25" ht="13.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79"/>
      <c r="M285" s="79"/>
      <c r="N285" s="79"/>
      <c r="O285" s="46"/>
      <c r="P285" s="50"/>
      <c r="Q285" s="46"/>
      <c r="R285" s="54"/>
      <c r="S285" s="46"/>
      <c r="T285" s="59"/>
      <c r="U285" s="46"/>
      <c r="V285" s="58"/>
      <c r="W285" s="58"/>
      <c r="X285" s="46"/>
      <c r="Y285" s="46"/>
    </row>
    <row r="286" spans="1:25" ht="13.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79"/>
      <c r="M286" s="79"/>
      <c r="N286" s="79"/>
      <c r="O286" s="46"/>
      <c r="P286" s="50"/>
      <c r="Q286" s="46"/>
      <c r="R286" s="54"/>
      <c r="S286" s="46"/>
      <c r="T286" s="59"/>
      <c r="U286" s="46"/>
      <c r="V286" s="58"/>
      <c r="W286" s="58"/>
      <c r="X286" s="46"/>
      <c r="Y286" s="46"/>
    </row>
    <row r="287" spans="1:25" ht="13.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79"/>
      <c r="M287" s="79"/>
      <c r="N287" s="79"/>
      <c r="O287" s="46"/>
      <c r="P287" s="50"/>
      <c r="Q287" s="46"/>
      <c r="R287" s="54"/>
      <c r="S287" s="46"/>
      <c r="T287" s="59"/>
      <c r="U287" s="46"/>
      <c r="V287" s="58"/>
      <c r="W287" s="58"/>
      <c r="X287" s="46"/>
      <c r="Y287" s="46"/>
    </row>
    <row r="288" spans="1:25" ht="13.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79"/>
      <c r="M288" s="79"/>
      <c r="N288" s="79"/>
      <c r="O288" s="46"/>
      <c r="P288" s="50"/>
      <c r="Q288" s="46"/>
      <c r="R288" s="54"/>
      <c r="S288" s="46"/>
      <c r="T288" s="59"/>
      <c r="U288" s="46"/>
      <c r="V288" s="58"/>
      <c r="W288" s="58"/>
      <c r="X288" s="46"/>
      <c r="Y288" s="46"/>
    </row>
    <row r="289" spans="1:25" ht="13.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79"/>
      <c r="M289" s="79"/>
      <c r="N289" s="79"/>
      <c r="O289" s="46"/>
      <c r="P289" s="50"/>
      <c r="Q289" s="46"/>
      <c r="R289" s="54"/>
      <c r="S289" s="46"/>
      <c r="T289" s="59"/>
      <c r="U289" s="46"/>
      <c r="V289" s="58"/>
      <c r="W289" s="58"/>
      <c r="X289" s="46"/>
      <c r="Y289" s="46"/>
    </row>
    <row r="290" spans="1:25" ht="13.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79"/>
      <c r="M290" s="79"/>
      <c r="N290" s="79"/>
      <c r="O290" s="46"/>
      <c r="P290" s="50"/>
      <c r="Q290" s="46"/>
      <c r="R290" s="54"/>
      <c r="S290" s="46"/>
      <c r="T290" s="59"/>
      <c r="U290" s="46"/>
      <c r="V290" s="58"/>
      <c r="W290" s="58"/>
      <c r="X290" s="46"/>
      <c r="Y290" s="46"/>
    </row>
    <row r="291" spans="12:23" ht="13.5">
      <c r="L291" s="80"/>
      <c r="M291" s="80"/>
      <c r="N291" s="80"/>
      <c r="T291" s="1"/>
      <c r="V291" s="2"/>
      <c r="W291" s="2"/>
    </row>
    <row r="292" spans="12:23" ht="13.5">
      <c r="L292" s="80"/>
      <c r="M292" s="80"/>
      <c r="N292" s="80"/>
      <c r="T292" s="1"/>
      <c r="V292" s="2"/>
      <c r="W292" s="2"/>
    </row>
    <row r="293" spans="12:23" ht="13.5">
      <c r="L293" s="80"/>
      <c r="M293" s="80"/>
      <c r="N293" s="80"/>
      <c r="T293" s="1"/>
      <c r="V293" s="2"/>
      <c r="W293" s="2"/>
    </row>
    <row r="294" spans="12:23" ht="13.5">
      <c r="L294" s="80"/>
      <c r="M294" s="80"/>
      <c r="N294" s="80"/>
      <c r="T294" s="1"/>
      <c r="V294" s="2"/>
      <c r="W294" s="2"/>
    </row>
    <row r="295" spans="12:23" ht="13.5">
      <c r="L295" s="80"/>
      <c r="M295" s="80"/>
      <c r="N295" s="80"/>
      <c r="T295" s="1"/>
      <c r="V295" s="2"/>
      <c r="W295" s="2"/>
    </row>
    <row r="296" spans="12:23" ht="13.5">
      <c r="L296" s="80"/>
      <c r="M296" s="80"/>
      <c r="N296" s="80"/>
      <c r="T296" s="1"/>
      <c r="V296" s="2"/>
      <c r="W296" s="2"/>
    </row>
    <row r="297" spans="12:23" ht="13.5">
      <c r="L297" s="80"/>
      <c r="M297" s="80"/>
      <c r="N297" s="80"/>
      <c r="T297" s="1"/>
      <c r="V297" s="2"/>
      <c r="W297" s="2"/>
    </row>
    <row r="298" spans="12:23" ht="13.5">
      <c r="L298" s="80"/>
      <c r="M298" s="80"/>
      <c r="N298" s="80"/>
      <c r="T298" s="1"/>
      <c r="V298" s="2"/>
      <c r="W298" s="2"/>
    </row>
    <row r="299" spans="12:23" ht="13.5">
      <c r="L299" s="80"/>
      <c r="M299" s="80"/>
      <c r="N299" s="80"/>
      <c r="T299" s="1"/>
      <c r="V299" s="2"/>
      <c r="W299" s="2"/>
    </row>
    <row r="300" spans="12:23" ht="13.5">
      <c r="L300" s="80"/>
      <c r="M300" s="80"/>
      <c r="N300" s="80"/>
      <c r="T300" s="1"/>
      <c r="V300" s="2"/>
      <c r="W300" s="2"/>
    </row>
    <row r="301" spans="12:23" ht="13.5">
      <c r="L301" s="80"/>
      <c r="M301" s="80"/>
      <c r="N301" s="80"/>
      <c r="T301" s="1"/>
      <c r="V301" s="2"/>
      <c r="W301" s="2"/>
    </row>
    <row r="302" spans="12:23" ht="13.5">
      <c r="L302" s="80"/>
      <c r="M302" s="80"/>
      <c r="N302" s="80"/>
      <c r="T302" s="1"/>
      <c r="V302" s="2"/>
      <c r="W302" s="2"/>
    </row>
    <row r="303" spans="12:23" ht="13.5">
      <c r="L303" s="80"/>
      <c r="M303" s="80"/>
      <c r="N303" s="80"/>
      <c r="T303" s="1"/>
      <c r="V303" s="2"/>
      <c r="W303" s="2"/>
    </row>
    <row r="304" spans="12:23" ht="13.5">
      <c r="L304" s="80"/>
      <c r="M304" s="80"/>
      <c r="N304" s="80"/>
      <c r="T304" s="1"/>
      <c r="V304" s="2"/>
      <c r="W304" s="2"/>
    </row>
    <row r="305" spans="12:23" ht="13.5">
      <c r="L305" s="80"/>
      <c r="M305" s="80"/>
      <c r="N305" s="80"/>
      <c r="T305" s="1"/>
      <c r="V305" s="2"/>
      <c r="W305" s="2"/>
    </row>
    <row r="306" spans="12:23" ht="13.5">
      <c r="L306" s="80"/>
      <c r="M306" s="80"/>
      <c r="N306" s="80"/>
      <c r="T306" s="1"/>
      <c r="V306" s="2"/>
      <c r="W306" s="2"/>
    </row>
    <row r="307" spans="12:23" ht="13.5">
      <c r="L307" s="80"/>
      <c r="M307" s="80"/>
      <c r="N307" s="80"/>
      <c r="T307" s="1"/>
      <c r="V307" s="2"/>
      <c r="W307" s="2"/>
    </row>
    <row r="308" spans="12:23" ht="13.5">
      <c r="L308" s="80"/>
      <c r="M308" s="80"/>
      <c r="N308" s="80"/>
      <c r="T308" s="1"/>
      <c r="V308" s="2"/>
      <c r="W308" s="2"/>
    </row>
    <row r="309" spans="12:23" ht="13.5">
      <c r="L309" s="80"/>
      <c r="M309" s="80"/>
      <c r="N309" s="80"/>
      <c r="T309" s="1"/>
      <c r="V309" s="2"/>
      <c r="W309" s="2"/>
    </row>
    <row r="310" spans="12:23" ht="13.5">
      <c r="L310" s="80"/>
      <c r="M310" s="80"/>
      <c r="N310" s="80"/>
      <c r="T310" s="1"/>
      <c r="V310" s="2"/>
      <c r="W310" s="2"/>
    </row>
    <row r="311" spans="12:23" ht="13.5">
      <c r="L311" s="80"/>
      <c r="M311" s="80"/>
      <c r="N311" s="80"/>
      <c r="T311" s="1"/>
      <c r="V311" s="2"/>
      <c r="W311" s="2"/>
    </row>
    <row r="312" spans="12:23" ht="13.5">
      <c r="L312" s="80"/>
      <c r="M312" s="80"/>
      <c r="N312" s="80"/>
      <c r="T312" s="1"/>
      <c r="V312" s="2"/>
      <c r="W312" s="2"/>
    </row>
    <row r="313" spans="12:23" ht="13.5">
      <c r="L313" s="80"/>
      <c r="M313" s="80"/>
      <c r="N313" s="80"/>
      <c r="T313" s="1"/>
      <c r="V313" s="2"/>
      <c r="W313" s="2"/>
    </row>
    <row r="314" spans="12:23" ht="13.5">
      <c r="L314" s="80"/>
      <c r="M314" s="80"/>
      <c r="N314" s="80"/>
      <c r="T314" s="1"/>
      <c r="V314" s="2"/>
      <c r="W314" s="2"/>
    </row>
    <row r="315" spans="12:23" ht="13.5">
      <c r="L315" s="80"/>
      <c r="M315" s="80"/>
      <c r="N315" s="80"/>
      <c r="T315" s="1"/>
      <c r="V315" s="2"/>
      <c r="W315" s="2"/>
    </row>
    <row r="316" spans="12:23" ht="13.5">
      <c r="L316" s="80"/>
      <c r="M316" s="80"/>
      <c r="N316" s="80"/>
      <c r="T316" s="1"/>
      <c r="V316" s="2"/>
      <c r="W316" s="2"/>
    </row>
    <row r="317" spans="12:23" ht="13.5">
      <c r="L317" s="80"/>
      <c r="M317" s="80"/>
      <c r="N317" s="80"/>
      <c r="T317" s="1"/>
      <c r="V317" s="2"/>
      <c r="W317" s="2"/>
    </row>
    <row r="318" spans="12:23" ht="13.5">
      <c r="L318" s="80"/>
      <c r="M318" s="80"/>
      <c r="N318" s="80"/>
      <c r="T318" s="1"/>
      <c r="V318" s="2"/>
      <c r="W318" s="2"/>
    </row>
    <row r="319" spans="12:23" ht="13.5">
      <c r="L319" s="80"/>
      <c r="M319" s="80"/>
      <c r="N319" s="80"/>
      <c r="T319" s="1"/>
      <c r="V319" s="2"/>
      <c r="W319" s="2"/>
    </row>
    <row r="320" spans="12:23" ht="13.5">
      <c r="L320" s="80"/>
      <c r="M320" s="80"/>
      <c r="N320" s="80"/>
      <c r="T320" s="1"/>
      <c r="V320" s="2"/>
      <c r="W320" s="2"/>
    </row>
    <row r="321" spans="12:23" ht="13.5">
      <c r="L321" s="80"/>
      <c r="M321" s="80"/>
      <c r="N321" s="80"/>
      <c r="T321" s="1"/>
      <c r="V321" s="2"/>
      <c r="W321" s="2"/>
    </row>
    <row r="322" spans="12:23" ht="13.5">
      <c r="L322" s="80"/>
      <c r="M322" s="80"/>
      <c r="N322" s="80"/>
      <c r="T322" s="1"/>
      <c r="V322" s="2"/>
      <c r="W322" s="2"/>
    </row>
    <row r="323" spans="12:23" ht="13.5">
      <c r="L323" s="80"/>
      <c r="M323" s="80"/>
      <c r="N323" s="80"/>
      <c r="T323" s="1"/>
      <c r="V323" s="2"/>
      <c r="W323" s="2"/>
    </row>
    <row r="324" spans="12:23" ht="13.5">
      <c r="L324" s="80"/>
      <c r="M324" s="80"/>
      <c r="N324" s="80"/>
      <c r="T324" s="1"/>
      <c r="V324" s="2"/>
      <c r="W324" s="2"/>
    </row>
    <row r="325" spans="12:23" ht="13.5">
      <c r="L325" s="80"/>
      <c r="M325" s="80"/>
      <c r="N325" s="80"/>
      <c r="T325" s="1"/>
      <c r="V325" s="2"/>
      <c r="W325" s="2"/>
    </row>
    <row r="326" spans="12:23" ht="13.5">
      <c r="L326" s="80"/>
      <c r="M326" s="80"/>
      <c r="N326" s="80"/>
      <c r="T326" s="1"/>
      <c r="V326" s="2"/>
      <c r="W326" s="2"/>
    </row>
    <row r="327" spans="12:23" ht="13.5">
      <c r="L327" s="80"/>
      <c r="M327" s="80"/>
      <c r="N327" s="80"/>
      <c r="T327" s="1"/>
      <c r="V327" s="2"/>
      <c r="W327" s="2"/>
    </row>
    <row r="328" spans="12:23" ht="13.5">
      <c r="L328" s="80"/>
      <c r="M328" s="80"/>
      <c r="N328" s="80"/>
      <c r="T328" s="1"/>
      <c r="V328" s="2"/>
      <c r="W328" s="2"/>
    </row>
    <row r="329" spans="12:23" ht="13.5">
      <c r="L329" s="80"/>
      <c r="M329" s="80"/>
      <c r="N329" s="80"/>
      <c r="T329" s="1"/>
      <c r="V329" s="2"/>
      <c r="W329" s="2"/>
    </row>
    <row r="330" spans="12:23" ht="13.5">
      <c r="L330" s="80"/>
      <c r="M330" s="80"/>
      <c r="N330" s="80"/>
      <c r="T330" s="1"/>
      <c r="V330" s="2"/>
      <c r="W330" s="2"/>
    </row>
    <row r="331" spans="12:23" ht="13.5">
      <c r="L331" s="80"/>
      <c r="M331" s="80"/>
      <c r="N331" s="80"/>
      <c r="T331" s="1"/>
      <c r="V331" s="2"/>
      <c r="W331" s="2"/>
    </row>
    <row r="332" spans="12:23" ht="13.5">
      <c r="L332" s="80"/>
      <c r="M332" s="80"/>
      <c r="N332" s="80"/>
      <c r="T332" s="1"/>
      <c r="V332" s="2"/>
      <c r="W332" s="2"/>
    </row>
    <row r="333" spans="12:23" ht="13.5">
      <c r="L333" s="80"/>
      <c r="M333" s="80"/>
      <c r="N333" s="80"/>
      <c r="T333" s="1"/>
      <c r="V333" s="2"/>
      <c r="W333" s="2"/>
    </row>
    <row r="334" spans="3:23" ht="13.5">
      <c r="C334" s="2"/>
      <c r="L334" s="80"/>
      <c r="M334" s="80"/>
      <c r="N334" s="80"/>
      <c r="T334" s="1"/>
      <c r="V334" s="2"/>
      <c r="W334" s="2"/>
    </row>
    <row r="335" spans="3:23" ht="13.5">
      <c r="C335" s="2"/>
      <c r="L335" s="80"/>
      <c r="M335" s="80"/>
      <c r="N335" s="80"/>
      <c r="T335" s="1"/>
      <c r="V335" s="2"/>
      <c r="W335" s="2"/>
    </row>
    <row r="336" spans="3:23" ht="13.5">
      <c r="C336" s="2"/>
      <c r="L336" s="80"/>
      <c r="M336" s="80"/>
      <c r="N336" s="80"/>
      <c r="T336" s="1"/>
      <c r="V336" s="2"/>
      <c r="W336" s="2"/>
    </row>
    <row r="337" spans="3:23" ht="13.5">
      <c r="C337" s="2"/>
      <c r="L337" s="80"/>
      <c r="M337" s="80"/>
      <c r="N337" s="80"/>
      <c r="T337" s="1"/>
      <c r="V337" s="2"/>
      <c r="W337" s="2"/>
    </row>
    <row r="338" spans="3:23" ht="13.5">
      <c r="C338" s="2"/>
      <c r="L338" s="80"/>
      <c r="M338" s="80"/>
      <c r="N338" s="80"/>
      <c r="T338" s="1"/>
      <c r="V338" s="2"/>
      <c r="W338" s="2"/>
    </row>
    <row r="339" spans="3:23" ht="13.5">
      <c r="C339" s="2"/>
      <c r="L339" s="80"/>
      <c r="M339" s="80"/>
      <c r="N339" s="80"/>
      <c r="T339" s="1"/>
      <c r="V339" s="2"/>
      <c r="W339" s="2"/>
    </row>
    <row r="340" spans="3:23" ht="13.5">
      <c r="C340" s="2"/>
      <c r="L340" s="80"/>
      <c r="M340" s="80"/>
      <c r="N340" s="80"/>
      <c r="T340" s="1"/>
      <c r="V340" s="2"/>
      <c r="W340" s="2"/>
    </row>
    <row r="341" spans="3:23" ht="13.5">
      <c r="C341" s="2"/>
      <c r="L341" s="80"/>
      <c r="M341" s="80"/>
      <c r="N341" s="80"/>
      <c r="T341" s="1"/>
      <c r="V341" s="2"/>
      <c r="W341" s="2"/>
    </row>
    <row r="342" spans="3:23" ht="13.5">
      <c r="C342" s="2"/>
      <c r="L342" s="80"/>
      <c r="M342" s="80"/>
      <c r="N342" s="80"/>
      <c r="T342" s="1"/>
      <c r="V342" s="2"/>
      <c r="W342" s="2"/>
    </row>
    <row r="343" spans="3:23" ht="13.5">
      <c r="C343" s="2"/>
      <c r="L343" s="80"/>
      <c r="M343" s="80"/>
      <c r="N343" s="80"/>
      <c r="T343" s="1"/>
      <c r="V343" s="2"/>
      <c r="W343" s="2"/>
    </row>
    <row r="344" spans="3:23" ht="13.5">
      <c r="C344" s="2"/>
      <c r="L344" s="80"/>
      <c r="M344" s="80"/>
      <c r="N344" s="80"/>
      <c r="T344" s="1"/>
      <c r="V344" s="2"/>
      <c r="W344" s="2"/>
    </row>
    <row r="345" spans="3:23" ht="13.5">
      <c r="C345" s="2"/>
      <c r="L345" s="80"/>
      <c r="M345" s="80"/>
      <c r="N345" s="80"/>
      <c r="T345" s="1"/>
      <c r="V345" s="2"/>
      <c r="W345" s="2"/>
    </row>
    <row r="346" spans="3:23" ht="13.5">
      <c r="C346" s="2"/>
      <c r="L346" s="80"/>
      <c r="M346" s="80"/>
      <c r="N346" s="80"/>
      <c r="T346" s="1"/>
      <c r="V346" s="2"/>
      <c r="W346" s="2"/>
    </row>
    <row r="347" spans="3:23" ht="13.5">
      <c r="C347" s="2"/>
      <c r="L347" s="80"/>
      <c r="M347" s="80"/>
      <c r="N347" s="80"/>
      <c r="T347" s="1"/>
      <c r="V347" s="2"/>
      <c r="W347" s="2"/>
    </row>
    <row r="348" spans="3:23" ht="13.5">
      <c r="C348" s="2"/>
      <c r="L348" s="80"/>
      <c r="M348" s="80"/>
      <c r="N348" s="80"/>
      <c r="T348" s="1"/>
      <c r="V348" s="2"/>
      <c r="W348" s="2"/>
    </row>
    <row r="349" spans="3:23" ht="13.5">
      <c r="C349" s="2"/>
      <c r="L349" s="80"/>
      <c r="M349" s="80"/>
      <c r="N349" s="80"/>
      <c r="T349" s="1"/>
      <c r="V349" s="2"/>
      <c r="W349" s="2"/>
    </row>
    <row r="350" spans="3:23" ht="13.5">
      <c r="C350" s="2"/>
      <c r="L350" s="80"/>
      <c r="M350" s="80"/>
      <c r="N350" s="80"/>
      <c r="T350" s="1"/>
      <c r="V350" s="2"/>
      <c r="W350" s="2"/>
    </row>
    <row r="351" spans="3:23" ht="13.5">
      <c r="C351" s="2"/>
      <c r="L351" s="80"/>
      <c r="M351" s="80"/>
      <c r="N351" s="80"/>
      <c r="T351" s="1"/>
      <c r="V351" s="2"/>
      <c r="W351" s="2"/>
    </row>
    <row r="352" spans="3:23" ht="13.5">
      <c r="C352" s="2"/>
      <c r="L352" s="80"/>
      <c r="M352" s="80"/>
      <c r="N352" s="80"/>
      <c r="T352" s="1"/>
      <c r="V352" s="2"/>
      <c r="W352" s="2"/>
    </row>
    <row r="353" spans="3:23" ht="13.5">
      <c r="C353" s="2"/>
      <c r="L353" s="80"/>
      <c r="M353" s="80"/>
      <c r="N353" s="80"/>
      <c r="T353" s="1"/>
      <c r="V353" s="2"/>
      <c r="W353" s="2"/>
    </row>
    <row r="354" spans="3:23" ht="13.5">
      <c r="C354" s="2"/>
      <c r="L354" s="80"/>
      <c r="M354" s="80"/>
      <c r="N354" s="80"/>
      <c r="T354" s="1"/>
      <c r="V354" s="2"/>
      <c r="W354" s="2"/>
    </row>
    <row r="355" spans="3:23" ht="13.5">
      <c r="C355" s="2"/>
      <c r="L355" s="80"/>
      <c r="M355" s="80"/>
      <c r="N355" s="80"/>
      <c r="T355" s="1"/>
      <c r="V355" s="2"/>
      <c r="W355" s="2"/>
    </row>
    <row r="356" spans="3:23" ht="13.5">
      <c r="C356" s="2"/>
      <c r="L356" s="80"/>
      <c r="M356" s="80"/>
      <c r="N356" s="80"/>
      <c r="T356" s="1"/>
      <c r="V356" s="2"/>
      <c r="W356" s="2"/>
    </row>
    <row r="357" spans="3:23" ht="13.5">
      <c r="C357" s="2"/>
      <c r="L357" s="80"/>
      <c r="M357" s="80"/>
      <c r="N357" s="80"/>
      <c r="T357" s="1"/>
      <c r="V357" s="2"/>
      <c r="W357" s="2"/>
    </row>
    <row r="358" spans="3:23" ht="13.5">
      <c r="C358" s="2"/>
      <c r="L358" s="80"/>
      <c r="M358" s="80"/>
      <c r="N358" s="80"/>
      <c r="T358" s="1"/>
      <c r="V358" s="2"/>
      <c r="W358" s="2"/>
    </row>
    <row r="359" spans="3:23" ht="13.5">
      <c r="C359" s="2"/>
      <c r="L359" s="80"/>
      <c r="M359" s="80"/>
      <c r="N359" s="80"/>
      <c r="T359" s="1"/>
      <c r="V359" s="2"/>
      <c r="W359" s="2"/>
    </row>
    <row r="360" spans="3:23" ht="13.5">
      <c r="C360" s="2"/>
      <c r="L360" s="80"/>
      <c r="M360" s="80"/>
      <c r="N360" s="80"/>
      <c r="T360" s="1"/>
      <c r="V360" s="2"/>
      <c r="W360" s="2"/>
    </row>
    <row r="361" spans="3:23" ht="13.5">
      <c r="C361" s="2"/>
      <c r="L361" s="80"/>
      <c r="M361" s="80"/>
      <c r="N361" s="80"/>
      <c r="T361" s="1"/>
      <c r="V361" s="2"/>
      <c r="W361" s="2"/>
    </row>
    <row r="362" spans="3:23" ht="13.5">
      <c r="C362" s="2"/>
      <c r="L362" s="80"/>
      <c r="M362" s="80"/>
      <c r="N362" s="80"/>
      <c r="T362" s="1"/>
      <c r="V362" s="2"/>
      <c r="W362" s="2"/>
    </row>
    <row r="363" spans="3:23" ht="13.5">
      <c r="C363" s="2"/>
      <c r="L363" s="80"/>
      <c r="M363" s="80"/>
      <c r="N363" s="80"/>
      <c r="T363" s="1"/>
      <c r="V363" s="2"/>
      <c r="W363" s="2"/>
    </row>
    <row r="364" spans="3:23" ht="13.5">
      <c r="C364" s="2"/>
      <c r="L364" s="80"/>
      <c r="M364" s="80"/>
      <c r="N364" s="80"/>
      <c r="T364" s="1"/>
      <c r="V364" s="2"/>
      <c r="W364" s="2"/>
    </row>
    <row r="365" spans="3:23" ht="13.5">
      <c r="C365" s="2"/>
      <c r="L365" s="80"/>
      <c r="M365" s="80"/>
      <c r="N365" s="80"/>
      <c r="T365" s="1"/>
      <c r="V365" s="2"/>
      <c r="W365" s="2"/>
    </row>
    <row r="366" spans="3:23" ht="13.5">
      <c r="C366" s="2"/>
      <c r="L366" s="80"/>
      <c r="M366" s="80"/>
      <c r="N366" s="80"/>
      <c r="T366" s="1"/>
      <c r="V366" s="2"/>
      <c r="W366" s="2"/>
    </row>
    <row r="367" spans="3:23" ht="13.5">
      <c r="C367" s="2"/>
      <c r="L367" s="80"/>
      <c r="M367" s="80"/>
      <c r="N367" s="80"/>
      <c r="T367" s="1"/>
      <c r="V367" s="2"/>
      <c r="W367" s="2"/>
    </row>
    <row r="368" spans="3:23" ht="13.5">
      <c r="C368" s="2"/>
      <c r="L368" s="80"/>
      <c r="M368" s="80"/>
      <c r="N368" s="80"/>
      <c r="T368" s="1"/>
      <c r="V368" s="2"/>
      <c r="W368" s="2"/>
    </row>
    <row r="369" spans="3:23" ht="13.5">
      <c r="C369" s="2"/>
      <c r="L369" s="80"/>
      <c r="M369" s="80"/>
      <c r="N369" s="80"/>
      <c r="T369" s="1"/>
      <c r="V369" s="2"/>
      <c r="W369" s="2"/>
    </row>
    <row r="370" spans="3:23" ht="13.5">
      <c r="C370" s="2"/>
      <c r="L370" s="80"/>
      <c r="M370" s="80"/>
      <c r="N370" s="80"/>
      <c r="T370" s="1"/>
      <c r="V370" s="2"/>
      <c r="W370" s="2"/>
    </row>
    <row r="371" spans="3:23" ht="13.5">
      <c r="C371" s="2"/>
      <c r="L371" s="80"/>
      <c r="M371" s="80"/>
      <c r="N371" s="80"/>
      <c r="T371" s="1"/>
      <c r="V371" s="2"/>
      <c r="W371" s="2"/>
    </row>
    <row r="372" spans="3:23" ht="13.5">
      <c r="C372" s="2"/>
      <c r="L372" s="80"/>
      <c r="M372" s="80"/>
      <c r="N372" s="80"/>
      <c r="T372" s="1"/>
      <c r="V372" s="2"/>
      <c r="W372" s="2"/>
    </row>
    <row r="373" spans="3:23" ht="13.5">
      <c r="C373" s="2"/>
      <c r="L373" s="80"/>
      <c r="M373" s="80"/>
      <c r="N373" s="80"/>
      <c r="T373" s="1"/>
      <c r="V373" s="2"/>
      <c r="W373" s="2"/>
    </row>
    <row r="374" spans="3:23" ht="13.5">
      <c r="C374" s="2"/>
      <c r="L374" s="80"/>
      <c r="M374" s="80"/>
      <c r="N374" s="80"/>
      <c r="T374" s="1"/>
      <c r="V374" s="2"/>
      <c r="W374" s="2"/>
    </row>
    <row r="375" spans="3:23" ht="13.5">
      <c r="C375" s="2"/>
      <c r="L375" s="80"/>
      <c r="M375" s="80"/>
      <c r="N375" s="80"/>
      <c r="T375" s="1"/>
      <c r="V375" s="2"/>
      <c r="W375" s="2"/>
    </row>
    <row r="376" spans="3:23" ht="13.5">
      <c r="C376" s="2"/>
      <c r="L376" s="80"/>
      <c r="M376" s="80"/>
      <c r="N376" s="80"/>
      <c r="T376" s="1"/>
      <c r="V376" s="2"/>
      <c r="W376" s="2"/>
    </row>
    <row r="377" spans="3:23" ht="13.5">
      <c r="C377" s="2"/>
      <c r="L377" s="80"/>
      <c r="M377" s="80"/>
      <c r="N377" s="80"/>
      <c r="T377" s="1"/>
      <c r="V377" s="2"/>
      <c r="W377" s="2"/>
    </row>
    <row r="378" spans="3:23" ht="13.5">
      <c r="C378" s="2"/>
      <c r="L378" s="80"/>
      <c r="M378" s="80"/>
      <c r="N378" s="80"/>
      <c r="T378" s="1"/>
      <c r="V378" s="2"/>
      <c r="W378" s="2"/>
    </row>
    <row r="379" spans="3:23" ht="13.5">
      <c r="C379" s="2"/>
      <c r="L379" s="80"/>
      <c r="M379" s="80"/>
      <c r="N379" s="80"/>
      <c r="T379" s="1"/>
      <c r="V379" s="2"/>
      <c r="W379" s="2"/>
    </row>
    <row r="380" spans="3:23" ht="13.5">
      <c r="C380" s="2"/>
      <c r="L380" s="80"/>
      <c r="M380" s="80"/>
      <c r="N380" s="80"/>
      <c r="T380" s="1"/>
      <c r="V380" s="2"/>
      <c r="W380" s="2"/>
    </row>
    <row r="381" spans="3:23" ht="13.5">
      <c r="C381" s="2"/>
      <c r="L381" s="80"/>
      <c r="M381" s="80"/>
      <c r="N381" s="80"/>
      <c r="T381" s="1"/>
      <c r="V381" s="2"/>
      <c r="W381" s="2"/>
    </row>
    <row r="382" spans="3:23" ht="13.5">
      <c r="C382" s="2"/>
      <c r="L382" s="80"/>
      <c r="M382" s="80"/>
      <c r="N382" s="80"/>
      <c r="T382" s="1"/>
      <c r="V382" s="2"/>
      <c r="W382" s="2"/>
    </row>
    <row r="383" spans="3:23" ht="13.5">
      <c r="C383" s="2"/>
      <c r="L383" s="80"/>
      <c r="M383" s="80"/>
      <c r="N383" s="80"/>
      <c r="T383" s="1"/>
      <c r="V383" s="2"/>
      <c r="W383" s="2"/>
    </row>
    <row r="384" spans="3:23" ht="13.5">
      <c r="C384" s="2"/>
      <c r="L384" s="80"/>
      <c r="M384" s="80"/>
      <c r="N384" s="80"/>
      <c r="T384" s="1"/>
      <c r="V384" s="2"/>
      <c r="W384" s="2"/>
    </row>
    <row r="385" spans="3:23" ht="13.5">
      <c r="C385" s="2"/>
      <c r="L385" s="80"/>
      <c r="M385" s="80"/>
      <c r="N385" s="80"/>
      <c r="T385" s="1"/>
      <c r="V385" s="2"/>
      <c r="W385" s="2"/>
    </row>
    <row r="386" spans="3:23" ht="13.5">
      <c r="C386" s="2"/>
      <c r="L386" s="80"/>
      <c r="M386" s="80"/>
      <c r="N386" s="80"/>
      <c r="T386" s="1"/>
      <c r="V386" s="2"/>
      <c r="W386" s="2"/>
    </row>
    <row r="387" spans="3:23" ht="13.5">
      <c r="C387" s="2"/>
      <c r="L387" s="80"/>
      <c r="M387" s="80"/>
      <c r="N387" s="80"/>
      <c r="T387" s="1"/>
      <c r="V387" s="2"/>
      <c r="W387" s="2"/>
    </row>
    <row r="388" spans="3:23" ht="13.5">
      <c r="C388" s="2"/>
      <c r="L388" s="80"/>
      <c r="M388" s="80"/>
      <c r="N388" s="80"/>
      <c r="T388" s="1"/>
      <c r="V388" s="2"/>
      <c r="W388" s="2"/>
    </row>
    <row r="389" spans="3:23" ht="13.5">
      <c r="C389" s="2"/>
      <c r="L389" s="80"/>
      <c r="M389" s="80"/>
      <c r="N389" s="80"/>
      <c r="T389" s="1"/>
      <c r="V389" s="2"/>
      <c r="W389" s="2"/>
    </row>
    <row r="390" spans="3:23" ht="13.5">
      <c r="C390" s="2"/>
      <c r="L390" s="80"/>
      <c r="M390" s="80"/>
      <c r="N390" s="80"/>
      <c r="T390" s="1"/>
      <c r="V390" s="2"/>
      <c r="W390" s="2"/>
    </row>
    <row r="391" spans="3:23" ht="13.5">
      <c r="C391" s="2"/>
      <c r="L391" s="80"/>
      <c r="M391" s="80"/>
      <c r="N391" s="80"/>
      <c r="T391" s="1"/>
      <c r="V391" s="2"/>
      <c r="W391" s="2"/>
    </row>
    <row r="392" spans="3:23" ht="13.5">
      <c r="C392" s="2"/>
      <c r="L392" s="80"/>
      <c r="M392" s="80"/>
      <c r="N392" s="80"/>
      <c r="T392" s="1"/>
      <c r="V392" s="2"/>
      <c r="W392" s="2"/>
    </row>
    <row r="393" spans="3:23" ht="13.5">
      <c r="C393" s="2"/>
      <c r="L393" s="80"/>
      <c r="M393" s="80"/>
      <c r="N393" s="80"/>
      <c r="T393" s="1"/>
      <c r="V393" s="2"/>
      <c r="W393" s="2"/>
    </row>
    <row r="394" spans="3:23" ht="13.5">
      <c r="C394" s="2"/>
      <c r="L394" s="80"/>
      <c r="M394" s="80"/>
      <c r="N394" s="80"/>
      <c r="T394" s="1"/>
      <c r="V394" s="2"/>
      <c r="W394" s="2"/>
    </row>
    <row r="395" spans="3:23" ht="13.5">
      <c r="C395" s="2"/>
      <c r="L395" s="80"/>
      <c r="M395" s="80"/>
      <c r="N395" s="80"/>
      <c r="T395" s="1"/>
      <c r="V395" s="2"/>
      <c r="W395" s="2"/>
    </row>
    <row r="396" spans="3:23" ht="13.5">
      <c r="C396" s="2"/>
      <c r="L396" s="80"/>
      <c r="M396" s="80"/>
      <c r="N396" s="80"/>
      <c r="T396" s="1"/>
      <c r="V396" s="2"/>
      <c r="W396" s="2"/>
    </row>
    <row r="397" spans="3:23" ht="13.5">
      <c r="C397" s="2"/>
      <c r="L397" s="80"/>
      <c r="M397" s="80"/>
      <c r="N397" s="80"/>
      <c r="T397" s="1"/>
      <c r="V397" s="2"/>
      <c r="W397" s="2"/>
    </row>
    <row r="398" spans="3:23" ht="13.5">
      <c r="C398" s="2"/>
      <c r="L398" s="80"/>
      <c r="M398" s="80"/>
      <c r="N398" s="80"/>
      <c r="T398" s="1"/>
      <c r="V398" s="2"/>
      <c r="W398" s="2"/>
    </row>
    <row r="399" spans="12:23" ht="13.5">
      <c r="L399" s="80"/>
      <c r="M399" s="80"/>
      <c r="N399" s="80"/>
      <c r="T399" s="1"/>
      <c r="V399" s="2"/>
      <c r="W399" s="2"/>
    </row>
    <row r="400" spans="12:23" ht="13.5">
      <c r="L400" s="80"/>
      <c r="M400" s="80"/>
      <c r="N400" s="80"/>
      <c r="T400" s="1"/>
      <c r="V400" s="2"/>
      <c r="W400" s="2"/>
    </row>
    <row r="401" spans="12:23" ht="13.5">
      <c r="L401" s="80"/>
      <c r="M401" s="80"/>
      <c r="N401" s="80"/>
      <c r="T401" s="1"/>
      <c r="V401" s="2"/>
      <c r="W401" s="2"/>
    </row>
    <row r="402" spans="20:23" ht="13.5">
      <c r="T402" s="1"/>
      <c r="V402" s="2"/>
      <c r="W402" s="2"/>
    </row>
    <row r="403" spans="20:23" ht="13.5">
      <c r="T403" s="1"/>
      <c r="V403" s="2"/>
      <c r="W403" s="2"/>
    </row>
  </sheetData>
  <mergeCells count="7">
    <mergeCell ref="H191:I191"/>
    <mergeCell ref="I30:N30"/>
    <mergeCell ref="G16:H16"/>
    <mergeCell ref="C30:G30"/>
    <mergeCell ref="B190:C190"/>
    <mergeCell ref="M29:N29"/>
    <mergeCell ref="J29:L29"/>
  </mergeCells>
  <printOptions gridLines="1"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UNIWERSYTET WARSZAWSKI</cp:lastModifiedBy>
  <cp:lastPrinted>2001-07-14T13:26:01Z</cp:lastPrinted>
  <dcterms:created xsi:type="dcterms:W3CDTF">1999-11-01T10:40:27Z</dcterms:created>
  <dcterms:modified xsi:type="dcterms:W3CDTF">2011-12-01T09:54:28Z</dcterms:modified>
  <cp:category/>
  <cp:version/>
  <cp:contentType/>
  <cp:contentStatus/>
</cp:coreProperties>
</file>